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 Updates\2019 Revision\Reports\NOFA-RFP RELATED\"/>
    </mc:Choice>
  </mc:AlternateContent>
  <xr:revisionPtr revIDLastSave="0" documentId="13_ncr:1_{C532BFFC-9931-4D09-8B23-A3C190F623D5}" xr6:coauthVersionLast="47" xr6:coauthVersionMax="47" xr10:uidLastSave="{00000000-0000-0000-0000-000000000000}"/>
  <bookViews>
    <workbookView xWindow="23929" yWindow="-113" windowWidth="24267" windowHeight="13749" xr2:uid="{52BE516F-9750-46F2-AB7C-A52561FF8461}"/>
  </bookViews>
  <sheets>
    <sheet name="Summary" sheetId="3" r:id="rId1"/>
    <sheet name="15 Yr Operating Budget" sheetId="1" r:id="rId2"/>
    <sheet name="Acquisition Sources and Uses" sheetId="6" r:id="rId3"/>
    <sheet name="Operating Expenses" sheetId="9" r:id="rId4"/>
  </sheets>
  <calcPr calcId="191029" concurrentManual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H17" i="1"/>
  <c r="I17" i="1"/>
  <c r="J17" i="1"/>
  <c r="J33" i="1" s="1"/>
  <c r="K17" i="1"/>
  <c r="K33" i="1" s="1"/>
  <c r="L17" i="1"/>
  <c r="L33" i="1" s="1"/>
  <c r="M17" i="1"/>
  <c r="N17" i="1"/>
  <c r="N33" i="1" s="1"/>
  <c r="O17" i="1"/>
  <c r="O33" i="1" s="1"/>
  <c r="P17" i="1"/>
  <c r="P33" i="1" s="1"/>
  <c r="Q17" i="1"/>
  <c r="H24" i="1"/>
  <c r="I24" i="1"/>
  <c r="J24" i="1"/>
  <c r="K24" i="1"/>
  <c r="L24" i="1"/>
  <c r="M24" i="1"/>
  <c r="N24" i="1"/>
  <c r="O24" i="1"/>
  <c r="P24" i="1"/>
  <c r="Q24" i="1"/>
  <c r="E32" i="6"/>
  <c r="C27" i="1"/>
  <c r="D27" i="1" s="1"/>
  <c r="E27" i="1" s="1"/>
  <c r="B9" i="9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G17" i="1"/>
  <c r="F17" i="1"/>
  <c r="E17" i="1"/>
  <c r="D17" i="1"/>
  <c r="G24" i="1"/>
  <c r="F24" i="1"/>
  <c r="E24" i="1"/>
  <c r="D24" i="1"/>
  <c r="C17" i="1"/>
  <c r="C24" i="1"/>
  <c r="E40" i="6"/>
  <c r="E7" i="6"/>
  <c r="E34" i="6" l="1"/>
  <c r="I33" i="1"/>
  <c r="H33" i="1"/>
  <c r="C30" i="1"/>
  <c r="C34" i="1" s="1"/>
  <c r="Q33" i="1"/>
  <c r="M33" i="1"/>
  <c r="F27" i="1"/>
  <c r="G27" i="1" s="1"/>
  <c r="H27" i="1" s="1"/>
  <c r="C33" i="1"/>
  <c r="G33" i="1"/>
  <c r="F33" i="1"/>
  <c r="D33" i="1"/>
  <c r="E33" i="1"/>
  <c r="F21" i="3"/>
  <c r="E12" i="6"/>
  <c r="E11" i="6"/>
  <c r="C36" i="1" l="1"/>
  <c r="C38" i="1" s="1"/>
  <c r="F30" i="1"/>
  <c r="F34" i="1" s="1"/>
  <c r="F36" i="1" s="1"/>
  <c r="H30" i="1"/>
  <c r="H34" i="1" s="1"/>
  <c r="H36" i="1" s="1"/>
  <c r="I27" i="1"/>
  <c r="D30" i="1"/>
  <c r="D34" i="1" s="1"/>
  <c r="D36" i="1" s="1"/>
  <c r="D38" i="1" s="1"/>
  <c r="G30" i="1"/>
  <c r="G34" i="1" s="1"/>
  <c r="E30" i="1"/>
  <c r="E34" i="1" s="1"/>
  <c r="G36" i="1"/>
  <c r="E36" i="1"/>
  <c r="E13" i="6"/>
  <c r="J27" i="1" l="1"/>
  <c r="I30" i="1"/>
  <c r="I34" i="1" s="1"/>
  <c r="I36" i="1" s="1"/>
  <c r="E38" i="1"/>
  <c r="F38" i="1" s="1"/>
  <c r="G38" i="1" s="1"/>
  <c r="H38" i="1" s="1"/>
  <c r="I38" i="1" s="1"/>
  <c r="F29" i="3"/>
  <c r="J30" i="1" l="1"/>
  <c r="J34" i="1" s="1"/>
  <c r="J36" i="1" s="1"/>
  <c r="J38" i="1" s="1"/>
  <c r="K27" i="1"/>
  <c r="F37" i="3"/>
  <c r="K30" i="1" l="1"/>
  <c r="K34" i="1" s="1"/>
  <c r="K36" i="1" s="1"/>
  <c r="K38" i="1" s="1"/>
  <c r="L27" i="1"/>
  <c r="L30" i="1" l="1"/>
  <c r="L34" i="1" s="1"/>
  <c r="L36" i="1" s="1"/>
  <c r="L38" i="1" s="1"/>
  <c r="M27" i="1"/>
  <c r="N27" i="1" l="1"/>
  <c r="M30" i="1"/>
  <c r="M34" i="1" s="1"/>
  <c r="M36" i="1" s="1"/>
  <c r="M38" i="1" s="1"/>
  <c r="O27" i="1" l="1"/>
  <c r="N30" i="1"/>
  <c r="N34" i="1" s="1"/>
  <c r="N36" i="1" s="1"/>
  <c r="N38" i="1" s="1"/>
  <c r="P27" i="1" l="1"/>
  <c r="O30" i="1"/>
  <c r="O34" i="1" s="1"/>
  <c r="O36" i="1" s="1"/>
  <c r="O38" i="1" s="1"/>
  <c r="P30" i="1" l="1"/>
  <c r="P34" i="1" s="1"/>
  <c r="P36" i="1" s="1"/>
  <c r="P38" i="1" s="1"/>
  <c r="Q27" i="1"/>
  <c r="Q30" i="1" s="1"/>
  <c r="Q34" i="1" s="1"/>
  <c r="Q36" i="1" s="1"/>
  <c r="Q38" i="1" l="1"/>
</calcChain>
</file>

<file path=xl/sharedStrings.xml><?xml version="1.0" encoding="utf-8"?>
<sst xmlns="http://schemas.openxmlformats.org/spreadsheetml/2006/main" count="129" uniqueCount="101">
  <si>
    <t>Year</t>
  </si>
  <si>
    <t>Secured Funding Sources</t>
  </si>
  <si>
    <t>Revenue Description</t>
  </si>
  <si>
    <t>*Gross Expenditure (Est. Operating Cost)</t>
  </si>
  <si>
    <t>Gross Revenue</t>
  </si>
  <si>
    <t>Potential Funding Sources</t>
  </si>
  <si>
    <t>Total Revenue</t>
  </si>
  <si>
    <t>Total Projected Revenue</t>
  </si>
  <si>
    <t>Surplus/(Deficit)</t>
  </si>
  <si>
    <t>Total Operating Cost</t>
  </si>
  <si>
    <t>Reserve Fund Balance</t>
  </si>
  <si>
    <t>Project Name:</t>
  </si>
  <si>
    <t>Total</t>
  </si>
  <si>
    <t>Fiscal Year</t>
  </si>
  <si>
    <t>24/25</t>
  </si>
  <si>
    <t>25/26</t>
  </si>
  <si>
    <t>26/27</t>
  </si>
  <si>
    <t>27/28</t>
  </si>
  <si>
    <t>28/29</t>
  </si>
  <si>
    <t>Project Address:</t>
  </si>
  <si>
    <t>Project Description:</t>
  </si>
  <si>
    <t>Source</t>
  </si>
  <si>
    <t>Lein</t>
  </si>
  <si>
    <t>Status</t>
  </si>
  <si>
    <t>Amount</t>
  </si>
  <si>
    <t>Terms</t>
  </si>
  <si>
    <t>Committed</t>
  </si>
  <si>
    <t>Lien</t>
  </si>
  <si>
    <t>Operational Funding</t>
  </si>
  <si>
    <t>Notes:</t>
  </si>
  <si>
    <t>Estimated Project Cost</t>
  </si>
  <si>
    <t>Remaining Gap</t>
  </si>
  <si>
    <t>Request from Gounty</t>
  </si>
  <si>
    <t>Potential Operating Sources</t>
  </si>
  <si>
    <t>Land Appraisal Value</t>
  </si>
  <si>
    <t>Total Acquisition:</t>
  </si>
  <si>
    <t>Construction Contingency</t>
  </si>
  <si>
    <t>Total Construction:</t>
  </si>
  <si>
    <t>Building Permit, License &amp; Fees</t>
  </si>
  <si>
    <t>Engineering</t>
  </si>
  <si>
    <t>Survey</t>
  </si>
  <si>
    <t>Preconstruction-Site prep</t>
  </si>
  <si>
    <t>Modular Structures</t>
  </si>
  <si>
    <t>Other</t>
  </si>
  <si>
    <t>Total Soft Costs:</t>
  </si>
  <si>
    <t>Utilities</t>
  </si>
  <si>
    <t>Contingency</t>
  </si>
  <si>
    <t xml:space="preserve">Site Work </t>
  </si>
  <si>
    <r>
      <rPr>
        <b/>
        <sz val="11"/>
        <color rgb="FFFF0000"/>
        <rFont val="Calibri"/>
        <family val="2"/>
        <scheme val="minor"/>
      </rPr>
      <t>2%</t>
    </r>
    <r>
      <rPr>
        <b/>
        <sz val="11"/>
        <color theme="1"/>
        <rFont val="Calibri"/>
        <family val="2"/>
        <scheme val="minor"/>
      </rPr>
      <t xml:space="preserve"> annual inflation/cost escalation factored in.</t>
    </r>
  </si>
  <si>
    <t>Partner/Operator Cost Estimate</t>
  </si>
  <si>
    <t>Buildings (Include Title, Escrow, &amp; Est. Closing Costs)</t>
  </si>
  <si>
    <t>Acquisition Funding</t>
  </si>
  <si>
    <t xml:space="preserve">Site work </t>
  </si>
  <si>
    <t xml:space="preserve">Architect </t>
  </si>
  <si>
    <t xml:space="preserve">Furniture Fixtures &amp; Equipment </t>
  </si>
  <si>
    <t>Total Project Cost:</t>
  </si>
  <si>
    <t>USES</t>
  </si>
  <si>
    <t>SOURCES</t>
  </si>
  <si>
    <t>Total Sources:</t>
  </si>
  <si>
    <t>Acquisition Proforma</t>
  </si>
  <si>
    <t>Pledged</t>
  </si>
  <si>
    <t xml:space="preserve">Existing Committed Funds </t>
  </si>
  <si>
    <t>Yr1 - Yr5</t>
  </si>
  <si>
    <t>Construct (ADA Compliant)</t>
  </si>
  <si>
    <t>Total Income - Potential Sources</t>
  </si>
  <si>
    <t>Total Income - Secured Funding Sources</t>
  </si>
  <si>
    <t>Total Additional Service Expenses</t>
  </si>
  <si>
    <t>Total Expenses</t>
  </si>
  <si>
    <t>Food</t>
  </si>
  <si>
    <t>$50,000 Operation costs</t>
  </si>
  <si>
    <t>Operating Expenses</t>
  </si>
  <si>
    <t>Annual Amount</t>
  </si>
  <si>
    <t>Property Insurance</t>
  </si>
  <si>
    <t>Repairs and Maintenance</t>
  </si>
  <si>
    <t>Property Tax</t>
  </si>
  <si>
    <t xml:space="preserve">Total:  </t>
  </si>
  <si>
    <t>Rent collected per month, est 50% subsidized</t>
  </si>
  <si>
    <t>Rent of $6xx per resident</t>
  </si>
  <si>
    <t>Funder Name</t>
  </si>
  <si>
    <t>___ Bed Facility</t>
  </si>
  <si>
    <t>Project Name</t>
  </si>
  <si>
    <t>29/30</t>
  </si>
  <si>
    <t>30/31</t>
  </si>
  <si>
    <t>31/32</t>
  </si>
  <si>
    <t>32/33</t>
  </si>
  <si>
    <t>33/34</t>
  </si>
  <si>
    <t>34/35</t>
  </si>
  <si>
    <t>35/36</t>
  </si>
  <si>
    <t>36/37</t>
  </si>
  <si>
    <t>37/38</t>
  </si>
  <si>
    <t>38/39</t>
  </si>
  <si>
    <t>Case Manager(.5 FTE @25 hr 20% benefits)</t>
  </si>
  <si>
    <t>Service Expenses 
[Not Included In "Operating Cost Line Item Above"]</t>
  </si>
  <si>
    <t>Rent of $____ per resident (If applicable for PSH)</t>
  </si>
  <si>
    <t>Reserve Fund Payment (If Applicable)</t>
  </si>
  <si>
    <t>County of San Bernardino</t>
  </si>
  <si>
    <t>Renovations or New Construction</t>
  </si>
  <si>
    <t>_____ Beds (Program Type: Emergency Shelter / Navigation Center, Permanent Supportive Housing, Transitional Shelter, etc…)</t>
  </si>
  <si>
    <t>15 Year Projection for Operating Budget</t>
  </si>
  <si>
    <t>Approved</t>
  </si>
  <si>
    <t>&lt;&lt; Rows 13, 24, and 31 include sample text for each subcategory of funding award.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</si>
</sst>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3" fontId="5" fillId="0" borderId="0" applyFill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83">
    <xf numFmtId="0" fontId="0" fillId="0" borderId="0" xfId="0"/>
    <xf numFmtId="0" fontId="2" fillId="4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right" wrapText="1"/>
    </xf>
    <xf numFmtId="0" fontId="2" fillId="2" borderId="11" xfId="0" applyFont="1" applyFill="1" applyBorder="1" applyAlignment="1">
      <alignment horizontal="right"/>
    </xf>
    <xf numFmtId="3" fontId="0" fillId="0" borderId="0" xfId="0" applyNumberFormat="1"/>
    <xf numFmtId="0" fontId="0" fillId="0" borderId="13" xfId="0" applyBorder="1"/>
    <xf numFmtId="0" fontId="8" fillId="9" borderId="0" xfId="3" applyBorder="1" applyAlignment="1">
      <alignment horizontal="center"/>
    </xf>
    <xf numFmtId="0" fontId="7" fillId="0" borderId="0" xfId="0" applyFont="1"/>
    <xf numFmtId="0" fontId="8" fillId="9" borderId="0" xfId="3" applyBorder="1"/>
    <xf numFmtId="0" fontId="8" fillId="9" borderId="13" xfId="3" applyBorder="1"/>
    <xf numFmtId="164" fontId="8" fillId="9" borderId="0" xfId="3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2" fillId="10" borderId="2" xfId="4" applyNumberFormat="1" applyFont="1" applyBorder="1" applyAlignment="1">
      <alignment horizontal="center"/>
    </xf>
    <xf numFmtId="3" fontId="5" fillId="0" borderId="0" xfId="2"/>
    <xf numFmtId="3" fontId="15" fillId="0" borderId="0" xfId="2" applyFont="1"/>
    <xf numFmtId="3" fontId="12" fillId="0" borderId="0" xfId="2" applyFont="1"/>
    <xf numFmtId="3" fontId="6" fillId="0" borderId="0" xfId="2" applyFont="1"/>
    <xf numFmtId="165" fontId="0" fillId="0" borderId="0" xfId="6" applyNumberFormat="1" applyFont="1"/>
    <xf numFmtId="3" fontId="13" fillId="0" borderId="0" xfId="2" applyFont="1"/>
    <xf numFmtId="165" fontId="13" fillId="0" borderId="0" xfId="6" applyNumberFormat="1" applyFont="1"/>
    <xf numFmtId="3" fontId="16" fillId="0" borderId="4" xfId="2" applyFont="1" applyBorder="1"/>
    <xf numFmtId="42" fontId="16" fillId="0" borderId="2" xfId="6" applyNumberFormat="1" applyFont="1" applyFill="1" applyBorder="1"/>
    <xf numFmtId="42" fontId="5" fillId="0" borderId="0" xfId="2" applyNumberFormat="1"/>
    <xf numFmtId="3" fontId="14" fillId="0" borderId="0" xfId="2" applyFont="1"/>
    <xf numFmtId="42" fontId="0" fillId="0" borderId="0" xfId="6" applyNumberFormat="1" applyFont="1" applyFill="1"/>
    <xf numFmtId="42" fontId="0" fillId="0" borderId="7" xfId="6" applyNumberFormat="1" applyFont="1" applyFill="1" applyBorder="1"/>
    <xf numFmtId="3" fontId="17" fillId="0" borderId="0" xfId="2" applyFont="1"/>
    <xf numFmtId="42" fontId="16" fillId="0" borderId="0" xfId="2" applyNumberFormat="1" applyFont="1"/>
    <xf numFmtId="44" fontId="0" fillId="0" borderId="0" xfId="1" applyFont="1"/>
    <xf numFmtId="3" fontId="5" fillId="0" borderId="8" xfId="2" applyBorder="1"/>
    <xf numFmtId="3" fontId="5" fillId="0" borderId="4" xfId="2" applyBorder="1"/>
    <xf numFmtId="165" fontId="5" fillId="11" borderId="2" xfId="6" applyNumberFormat="1" applyFont="1" applyFill="1" applyBorder="1"/>
    <xf numFmtId="165" fontId="16" fillId="0" borderId="2" xfId="6" applyNumberFormat="1" applyFont="1" applyFill="1" applyBorder="1"/>
    <xf numFmtId="165" fontId="18" fillId="0" borderId="0" xfId="6" applyNumberFormat="1" applyFont="1" applyFill="1"/>
    <xf numFmtId="3" fontId="5" fillId="0" borderId="2" xfId="2" applyBorder="1"/>
    <xf numFmtId="9" fontId="5" fillId="11" borderId="2" xfId="7" applyFont="1" applyFill="1" applyBorder="1"/>
    <xf numFmtId="165" fontId="18" fillId="0" borderId="2" xfId="6" applyNumberFormat="1" applyFont="1" applyFill="1" applyBorder="1"/>
    <xf numFmtId="9" fontId="18" fillId="0" borderId="8" xfId="7" applyFont="1" applyFill="1" applyBorder="1"/>
    <xf numFmtId="165" fontId="18" fillId="0" borderId="0" xfId="6" applyNumberFormat="1" applyFont="1"/>
    <xf numFmtId="9" fontId="18" fillId="0" borderId="0" xfId="7" applyFont="1" applyFill="1"/>
    <xf numFmtId="0" fontId="2" fillId="3" borderId="30" xfId="0" applyFont="1" applyFill="1" applyBorder="1" applyAlignment="1">
      <alignment horizontal="left"/>
    </xf>
    <xf numFmtId="0" fontId="2" fillId="0" borderId="33" xfId="0" applyFont="1" applyBorder="1" applyAlignment="1">
      <alignment horizontal="right" wrapText="1"/>
    </xf>
    <xf numFmtId="0" fontId="0" fillId="0" borderId="30" xfId="0" applyBorder="1" applyAlignment="1">
      <alignment horizontal="left"/>
    </xf>
    <xf numFmtId="3" fontId="16" fillId="0" borderId="0" xfId="2" applyFont="1" applyBorder="1"/>
    <xf numFmtId="3" fontId="5" fillId="0" borderId="0" xfId="2" applyBorder="1"/>
    <xf numFmtId="42" fontId="16" fillId="0" borderId="0" xfId="6" applyNumberFormat="1" applyFont="1" applyFill="1" applyBorder="1"/>
    <xf numFmtId="3" fontId="5" fillId="0" borderId="4" xfId="2" applyFill="1" applyBorder="1"/>
    <xf numFmtId="3" fontId="5" fillId="0" borderId="8" xfId="2" applyFill="1" applyBorder="1"/>
    <xf numFmtId="44" fontId="1" fillId="8" borderId="2" xfId="1" applyFont="1" applyFill="1" applyBorder="1" applyAlignment="1"/>
    <xf numFmtId="0" fontId="0" fillId="0" borderId="0" xfId="0" applyAlignment="1">
      <alignment horizontal="left"/>
    </xf>
    <xf numFmtId="0" fontId="2" fillId="2" borderId="35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left"/>
    </xf>
    <xf numFmtId="0" fontId="2" fillId="0" borderId="30" xfId="0" applyFont="1" applyBorder="1" applyAlignment="1">
      <alignment horizontal="right"/>
    </xf>
    <xf numFmtId="0" fontId="2" fillId="2" borderId="30" xfId="0" applyFont="1" applyFill="1" applyBorder="1"/>
    <xf numFmtId="44" fontId="2" fillId="2" borderId="8" xfId="0" applyNumberFormat="1" applyFont="1" applyFill="1" applyBorder="1"/>
    <xf numFmtId="44" fontId="1" fillId="0" borderId="2" xfId="1" applyFont="1" applyBorder="1" applyAlignment="1"/>
    <xf numFmtId="0" fontId="0" fillId="0" borderId="30" xfId="0" applyBorder="1"/>
    <xf numFmtId="0" fontId="0" fillId="6" borderId="11" xfId="0" applyFill="1" applyBorder="1"/>
    <xf numFmtId="3" fontId="0" fillId="0" borderId="2" xfId="0" applyNumberFormat="1" applyBorder="1"/>
    <xf numFmtId="0" fontId="0" fillId="8" borderId="19" xfId="0" applyFill="1" applyBorder="1"/>
    <xf numFmtId="44" fontId="0" fillId="0" borderId="2" xfId="1" applyFont="1" applyBorder="1" applyAlignment="1"/>
    <xf numFmtId="0" fontId="0" fillId="0" borderId="31" xfId="0" applyBorder="1"/>
    <xf numFmtId="0" fontId="0" fillId="6" borderId="34" xfId="0" applyFill="1" applyBorder="1"/>
    <xf numFmtId="44" fontId="2" fillId="2" borderId="2" xfId="0" applyNumberFormat="1" applyFont="1" applyFill="1" applyBorder="1"/>
    <xf numFmtId="44" fontId="2" fillId="0" borderId="4" xfId="0" applyNumberFormat="1" applyFont="1" applyBorder="1"/>
    <xf numFmtId="0" fontId="0" fillId="5" borderId="31" xfId="0" applyFill="1" applyBorder="1"/>
    <xf numFmtId="0" fontId="0" fillId="5" borderId="17" xfId="0" applyFill="1" applyBorder="1"/>
    <xf numFmtId="0" fontId="0" fillId="0" borderId="6" xfId="0" applyBorder="1"/>
    <xf numFmtId="0" fontId="0" fillId="5" borderId="32" xfId="0" applyFill="1" applyBorder="1"/>
    <xf numFmtId="4" fontId="0" fillId="0" borderId="0" xfId="0" applyNumberFormat="1"/>
    <xf numFmtId="3" fontId="5" fillId="5" borderId="4" xfId="2" applyFill="1" applyBorder="1"/>
    <xf numFmtId="3" fontId="5" fillId="5" borderId="8" xfId="2" applyFill="1" applyBorder="1"/>
    <xf numFmtId="44" fontId="0" fillId="0" borderId="2" xfId="1" applyFont="1" applyBorder="1"/>
    <xf numFmtId="0" fontId="0" fillId="6" borderId="11" xfId="0" applyFill="1" applyBorder="1" applyAlignment="1">
      <alignment wrapText="1"/>
    </xf>
    <xf numFmtId="0" fontId="21" fillId="6" borderId="11" xfId="0" applyFont="1" applyFill="1" applyBorder="1"/>
    <xf numFmtId="0" fontId="21" fillId="4" borderId="11" xfId="0" applyFont="1" applyFill="1" applyBorder="1" applyAlignment="1">
      <alignment horizontal="left"/>
    </xf>
    <xf numFmtId="9" fontId="21" fillId="6" borderId="11" xfId="0" applyNumberFormat="1" applyFont="1" applyFill="1" applyBorder="1" applyAlignment="1">
      <alignment horizontal="left"/>
    </xf>
    <xf numFmtId="0" fontId="22" fillId="6" borderId="11" xfId="0" applyFont="1" applyFill="1" applyBorder="1"/>
    <xf numFmtId="44" fontId="1" fillId="0" borderId="0" xfId="1" applyFont="1" applyBorder="1"/>
    <xf numFmtId="0" fontId="23" fillId="0" borderId="0" xfId="0" applyFont="1"/>
    <xf numFmtId="0" fontId="2" fillId="3" borderId="30" xfId="0" applyFont="1" applyFill="1" applyBorder="1" applyAlignment="1">
      <alignment horizontal="right"/>
    </xf>
    <xf numFmtId="44" fontId="2" fillId="2" borderId="4" xfId="1" applyFont="1" applyFill="1" applyBorder="1" applyAlignment="1">
      <alignment horizontal="center"/>
    </xf>
    <xf numFmtId="44" fontId="2" fillId="12" borderId="2" xfId="1" applyFont="1" applyFill="1" applyBorder="1" applyAlignment="1"/>
    <xf numFmtId="44" fontId="0" fillId="13" borderId="2" xfId="1" applyFont="1" applyFill="1" applyBorder="1" applyAlignment="1"/>
    <xf numFmtId="0" fontId="0" fillId="2" borderId="36" xfId="0" applyFill="1" applyBorder="1"/>
    <xf numFmtId="44" fontId="2" fillId="2" borderId="37" xfId="1" applyFont="1" applyFill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166" fontId="0" fillId="0" borderId="2" xfId="0" applyNumberForma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3" fillId="8" borderId="26" xfId="0" applyFont="1" applyFill="1" applyBorder="1"/>
    <xf numFmtId="0" fontId="3" fillId="8" borderId="27" xfId="0" applyFont="1" applyFill="1" applyBorder="1"/>
    <xf numFmtId="0" fontId="2" fillId="5" borderId="28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3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0" borderId="15" xfId="0" applyFont="1" applyBorder="1"/>
    <xf numFmtId="0" fontId="2" fillId="0" borderId="7" xfId="0" applyFont="1" applyBorder="1"/>
    <xf numFmtId="0" fontId="2" fillId="2" borderId="15" xfId="0" applyFont="1" applyFill="1" applyBorder="1"/>
    <xf numFmtId="0" fontId="2" fillId="2" borderId="7" xfId="0" applyFont="1" applyFill="1" applyBorder="1"/>
    <xf numFmtId="0" fontId="2" fillId="7" borderId="28" xfId="0" applyFont="1" applyFill="1" applyBorder="1"/>
    <xf numFmtId="0" fontId="2" fillId="7" borderId="1" xfId="0" applyFont="1" applyFill="1" applyBorder="1"/>
    <xf numFmtId="0" fontId="2" fillId="7" borderId="29" xfId="0" applyFont="1" applyFill="1" applyBorder="1"/>
    <xf numFmtId="0" fontId="2" fillId="7" borderId="3" xfId="0" applyFont="1" applyFill="1" applyBorder="1"/>
    <xf numFmtId="0" fontId="2" fillId="2" borderId="5" xfId="0" applyFont="1" applyFill="1" applyBorder="1"/>
    <xf numFmtId="0" fontId="4" fillId="0" borderId="1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7" borderId="30" xfId="0" applyFont="1" applyFill="1" applyBorder="1"/>
    <xf numFmtId="0" fontId="2" fillId="7" borderId="8" xfId="0" applyFont="1" applyFill="1" applyBorder="1"/>
    <xf numFmtId="0" fontId="2" fillId="7" borderId="30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44" fontId="1" fillId="0" borderId="15" xfId="1" applyFont="1" applyBorder="1" applyAlignment="1"/>
    <xf numFmtId="44" fontId="1" fillId="0" borderId="7" xfId="1" applyFont="1" applyBorder="1" applyAlignment="1"/>
    <xf numFmtId="0" fontId="2" fillId="3" borderId="30" xfId="0" applyFont="1" applyFill="1" applyBorder="1" applyAlignment="1">
      <alignment horizontal="left" wrapText="1"/>
    </xf>
    <xf numFmtId="0" fontId="2" fillId="0" borderId="34" xfId="0" applyFont="1" applyBorder="1" applyAlignment="1">
      <alignment horizontal="right" wrapText="1"/>
    </xf>
    <xf numFmtId="44" fontId="2" fillId="2" borderId="38" xfId="0" applyNumberFormat="1" applyFont="1" applyFill="1" applyBorder="1"/>
    <xf numFmtId="44" fontId="1" fillId="12" borderId="2" xfId="1" applyFont="1" applyFill="1" applyBorder="1" applyAlignment="1"/>
    <xf numFmtId="44" fontId="0" fillId="12" borderId="2" xfId="1" applyFont="1" applyFill="1" applyBorder="1" applyAlignment="1">
      <alignment horizontal="center"/>
    </xf>
    <xf numFmtId="44" fontId="0" fillId="12" borderId="2" xfId="1" applyFont="1" applyFill="1" applyBorder="1" applyAlignment="1"/>
    <xf numFmtId="9" fontId="5" fillId="0" borderId="2" xfId="7" applyFont="1" applyFill="1" applyBorder="1"/>
    <xf numFmtId="0" fontId="7" fillId="0" borderId="1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0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12" borderId="2" xfId="0" applyFill="1" applyBorder="1" applyAlignment="1">
      <alignment horizontal="left" wrapText="1"/>
    </xf>
    <xf numFmtId="0" fontId="0" fillId="12" borderId="9" xfId="0" applyFill="1" applyBorder="1" applyAlignment="1">
      <alignment horizontal="left" wrapText="1"/>
    </xf>
    <xf numFmtId="0" fontId="8" fillId="9" borderId="12" xfId="3" applyBorder="1" applyAlignment="1">
      <alignment horizontal="center"/>
    </xf>
    <xf numFmtId="0" fontId="8" fillId="9" borderId="0" xfId="3" applyBorder="1" applyAlignment="1">
      <alignment horizontal="center"/>
    </xf>
    <xf numFmtId="0" fontId="8" fillId="9" borderId="13" xfId="3" applyBorder="1" applyAlignment="1">
      <alignment horizontal="center"/>
    </xf>
    <xf numFmtId="0" fontId="2" fillId="10" borderId="12" xfId="4" applyFont="1" applyBorder="1" applyAlignment="1">
      <alignment horizontal="left"/>
    </xf>
    <xf numFmtId="0" fontId="2" fillId="10" borderId="0" xfId="4" applyFont="1" applyBorder="1" applyAlignment="1">
      <alignment horizontal="left"/>
    </xf>
    <xf numFmtId="0" fontId="11" fillId="9" borderId="12" xfId="3" applyFont="1" applyBorder="1" applyAlignment="1">
      <alignment horizontal="left"/>
    </xf>
    <xf numFmtId="0" fontId="11" fillId="9" borderId="0" xfId="3" applyFont="1" applyBorder="1" applyAlignment="1">
      <alignment horizontal="left"/>
    </xf>
    <xf numFmtId="0" fontId="11" fillId="9" borderId="13" xfId="3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2" xfId="0" quotePrefix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9" borderId="12" xfId="3" applyFont="1" applyBorder="1" applyAlignment="1">
      <alignment horizontal="center"/>
    </xf>
    <xf numFmtId="0" fontId="11" fillId="9" borderId="0" xfId="3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30" xfId="0" applyBorder="1" applyAlignment="1">
      <alignment horizontal="center"/>
    </xf>
    <xf numFmtId="3" fontId="5" fillId="0" borderId="4" xfId="2" applyBorder="1" applyAlignment="1">
      <alignment horizontal="left"/>
    </xf>
    <xf numFmtId="0" fontId="0" fillId="0" borderId="8" xfId="0" applyBorder="1" applyAlignment="1">
      <alignment horizontal="left"/>
    </xf>
    <xf numFmtId="3" fontId="5" fillId="0" borderId="4" xfId="2" applyFill="1" applyBorder="1" applyAlignment="1">
      <alignment horizontal="left"/>
    </xf>
    <xf numFmtId="3" fontId="5" fillId="0" borderId="8" xfId="2" applyFill="1" applyBorder="1" applyAlignment="1">
      <alignment horizontal="left"/>
    </xf>
    <xf numFmtId="3" fontId="5" fillId="0" borderId="5" xfId="2" applyFill="1" applyBorder="1" applyAlignment="1">
      <alignment horizontal="left"/>
    </xf>
    <xf numFmtId="3" fontId="5" fillId="0" borderId="8" xfId="2" applyBorder="1" applyAlignment="1">
      <alignment horizontal="left"/>
    </xf>
    <xf numFmtId="3" fontId="5" fillId="0" borderId="5" xfId="2" applyBorder="1" applyAlignment="1">
      <alignment horizontal="left"/>
    </xf>
    <xf numFmtId="3" fontId="6" fillId="0" borderId="4" xfId="2" applyFont="1" applyFill="1" applyBorder="1" applyAlignment="1">
      <alignment horizontal="left"/>
    </xf>
    <xf numFmtId="3" fontId="6" fillId="0" borderId="8" xfId="2" applyFont="1" applyFill="1" applyBorder="1" applyAlignment="1">
      <alignment horizontal="left"/>
    </xf>
    <xf numFmtId="3" fontId="6" fillId="0" borderId="5" xfId="2" applyFont="1" applyFill="1" applyBorder="1" applyAlignment="1">
      <alignment horizontal="left"/>
    </xf>
  </cellXfs>
  <cellStyles count="8">
    <cellStyle name="Currency" xfId="1" builtinId="4"/>
    <cellStyle name="Currency 2" xfId="6" xr:uid="{2A5A1219-EFA9-4A3A-B331-FA6F5FCECD91}"/>
    <cellStyle name="Good" xfId="3" builtinId="26"/>
    <cellStyle name="Neutral" xfId="4" builtinId="28"/>
    <cellStyle name="Normal" xfId="0" builtinId="0"/>
    <cellStyle name="Normal 10 2" xfId="5" xr:uid="{5C0859DE-EBD1-43EA-9457-BA6807B5DE0C}"/>
    <cellStyle name="normal 2" xfId="2" xr:uid="{6D5CF7F9-5C4E-421A-BDFA-EB4BA2F2FFFF}"/>
    <cellStyle name="Percent 2" xfId="7" xr:uid="{551188B8-6BF6-423F-9DAD-7BF443668678}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CF6F-2766-4A52-B08F-89C7FFB0C7D9}">
  <dimension ref="A1:P42"/>
  <sheetViews>
    <sheetView tabSelected="1" workbookViewId="0">
      <selection sqref="A1:L1"/>
    </sheetView>
  </sheetViews>
  <sheetFormatPr defaultRowHeight="15.05" x14ac:dyDescent="0.3"/>
  <cols>
    <col min="5" max="5" width="13.44140625" customWidth="1"/>
    <col min="6" max="6" width="14.5546875" bestFit="1" customWidth="1"/>
    <col min="16" max="16" width="10.109375" bestFit="1" customWidth="1"/>
  </cols>
  <sheetData>
    <row r="1" spans="1:12" ht="27.7" customHeight="1" thickTop="1" x14ac:dyDescent="0.35">
      <c r="A1" s="130" t="s">
        <v>80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</row>
    <row r="2" spans="1:12" x14ac:dyDescent="0.3">
      <c r="A2" s="128" t="s">
        <v>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3"/>
    </row>
    <row r="3" spans="1:12" x14ac:dyDescent="0.3">
      <c r="A3" s="128" t="s">
        <v>19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33"/>
    </row>
    <row r="4" spans="1:12" x14ac:dyDescent="0.3">
      <c r="A4" s="128" t="s">
        <v>20</v>
      </c>
      <c r="B4" s="129"/>
      <c r="C4" s="129"/>
      <c r="D4" s="129"/>
      <c r="E4" s="129" t="s">
        <v>79</v>
      </c>
      <c r="F4" s="129"/>
      <c r="G4" s="129"/>
      <c r="H4" s="129"/>
      <c r="I4" s="129"/>
      <c r="J4" s="129"/>
      <c r="K4" s="129"/>
      <c r="L4" s="133"/>
    </row>
    <row r="5" spans="1:12" x14ac:dyDescent="0.3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</row>
    <row r="6" spans="1:12" x14ac:dyDescent="0.3">
      <c r="A6" s="150" t="s">
        <v>30</v>
      </c>
      <c r="B6" s="151"/>
      <c r="C6" s="151"/>
      <c r="D6" s="151"/>
      <c r="E6" s="15">
        <v>0</v>
      </c>
      <c r="L6" s="7"/>
    </row>
    <row r="7" spans="1:12" x14ac:dyDescent="0.3">
      <c r="A7" s="150" t="s">
        <v>61</v>
      </c>
      <c r="B7" s="151"/>
      <c r="C7" s="151"/>
      <c r="D7" s="151"/>
      <c r="E7" s="15">
        <v>0</v>
      </c>
      <c r="J7" s="9"/>
      <c r="L7" s="7"/>
    </row>
    <row r="8" spans="1:12" x14ac:dyDescent="0.3">
      <c r="A8" s="150" t="s">
        <v>31</v>
      </c>
      <c r="B8" s="151"/>
      <c r="C8" s="151"/>
      <c r="D8" s="151"/>
      <c r="E8" s="15">
        <f>E6-E7</f>
        <v>0</v>
      </c>
      <c r="J8" s="9"/>
      <c r="L8" s="7"/>
    </row>
    <row r="9" spans="1:12" x14ac:dyDescent="0.3">
      <c r="A9" s="152"/>
      <c r="B9" s="153"/>
      <c r="C9" s="153"/>
      <c r="D9" s="154"/>
      <c r="E9" s="15"/>
      <c r="J9" s="9"/>
      <c r="L9" s="7"/>
    </row>
    <row r="10" spans="1:12" x14ac:dyDescent="0.3">
      <c r="A10" s="142" t="s">
        <v>32</v>
      </c>
      <c r="B10" s="143"/>
      <c r="C10" s="143"/>
      <c r="D10" s="143"/>
      <c r="E10" s="18">
        <v>790000</v>
      </c>
      <c r="F10" s="153"/>
      <c r="G10" s="153"/>
      <c r="H10" s="153"/>
      <c r="I10" s="153"/>
      <c r="J10" s="153"/>
      <c r="K10" s="153"/>
      <c r="L10" s="155"/>
    </row>
    <row r="11" spans="1:12" x14ac:dyDescent="0.3">
      <c r="A11" s="144" t="s">
        <v>51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2" x14ac:dyDescent="0.3">
      <c r="A12" s="147" t="s">
        <v>21</v>
      </c>
      <c r="B12" s="148"/>
      <c r="C12" s="148"/>
      <c r="D12" s="2" t="s">
        <v>22</v>
      </c>
      <c r="E12" s="2" t="s">
        <v>23</v>
      </c>
      <c r="F12" s="2" t="s">
        <v>24</v>
      </c>
      <c r="G12" s="148" t="s">
        <v>25</v>
      </c>
      <c r="H12" s="148"/>
      <c r="I12" s="148"/>
      <c r="J12" s="148"/>
      <c r="K12" s="148"/>
      <c r="L12" s="149"/>
    </row>
    <row r="13" spans="1:12" ht="30.05" customHeight="1" x14ac:dyDescent="0.3">
      <c r="A13" s="134" t="s">
        <v>78</v>
      </c>
      <c r="B13" s="135"/>
      <c r="C13" s="135"/>
      <c r="D13" s="14"/>
      <c r="E13" s="13" t="s">
        <v>99</v>
      </c>
      <c r="F13" s="94">
        <v>50000</v>
      </c>
      <c r="G13" s="137" t="s">
        <v>100</v>
      </c>
      <c r="H13" s="137"/>
      <c r="I13" s="137"/>
      <c r="J13" s="137"/>
      <c r="K13" s="137"/>
      <c r="L13" s="138"/>
    </row>
    <row r="14" spans="1:12" x14ac:dyDescent="0.3">
      <c r="A14" s="134"/>
      <c r="B14" s="135"/>
      <c r="C14" s="135"/>
      <c r="D14" s="14"/>
      <c r="E14" s="13"/>
      <c r="F14" s="15"/>
      <c r="G14" s="135"/>
      <c r="H14" s="135"/>
      <c r="I14" s="135"/>
      <c r="J14" s="135"/>
      <c r="K14" s="135"/>
      <c r="L14" s="136"/>
    </row>
    <row r="15" spans="1:12" x14ac:dyDescent="0.3">
      <c r="A15" s="134"/>
      <c r="B15" s="135"/>
      <c r="C15" s="135"/>
      <c r="D15" s="14"/>
      <c r="E15" s="13"/>
      <c r="F15" s="15"/>
      <c r="G15" s="135"/>
      <c r="H15" s="135"/>
      <c r="I15" s="135"/>
      <c r="J15" s="135"/>
      <c r="K15" s="135"/>
      <c r="L15" s="136"/>
    </row>
    <row r="16" spans="1:12" x14ac:dyDescent="0.3">
      <c r="A16" s="170"/>
      <c r="B16" s="171"/>
      <c r="C16" s="171"/>
      <c r="D16" s="14"/>
      <c r="E16" s="13"/>
      <c r="F16" s="15"/>
      <c r="G16" s="135"/>
      <c r="H16" s="135"/>
      <c r="I16" s="135"/>
      <c r="J16" s="135"/>
      <c r="K16" s="135"/>
      <c r="L16" s="136"/>
    </row>
    <row r="17" spans="1:16" x14ac:dyDescent="0.3">
      <c r="A17" s="134"/>
      <c r="B17" s="135"/>
      <c r="C17" s="135"/>
      <c r="D17" s="14"/>
      <c r="E17" s="13"/>
      <c r="F17" s="15"/>
      <c r="G17" s="135"/>
      <c r="H17" s="135"/>
      <c r="I17" s="135"/>
      <c r="J17" s="135"/>
      <c r="K17" s="135"/>
      <c r="L17" s="136"/>
    </row>
    <row r="18" spans="1:16" x14ac:dyDescent="0.3">
      <c r="A18" s="134"/>
      <c r="B18" s="135"/>
      <c r="C18" s="135"/>
      <c r="D18" s="14"/>
      <c r="E18" s="13"/>
      <c r="F18" s="15"/>
      <c r="G18" s="135"/>
      <c r="H18" s="135"/>
      <c r="I18" s="135"/>
      <c r="J18" s="135"/>
      <c r="K18" s="135"/>
      <c r="L18" s="136"/>
    </row>
    <row r="19" spans="1:16" x14ac:dyDescent="0.3">
      <c r="A19" s="134"/>
      <c r="B19" s="135"/>
      <c r="C19" s="135"/>
      <c r="D19" s="14"/>
      <c r="E19" s="13"/>
      <c r="F19" s="15"/>
      <c r="G19" s="135"/>
      <c r="H19" s="135"/>
      <c r="I19" s="135"/>
      <c r="J19" s="135"/>
      <c r="K19" s="135"/>
      <c r="L19" s="136"/>
    </row>
    <row r="20" spans="1:16" x14ac:dyDescent="0.3">
      <c r="A20" s="134"/>
      <c r="B20" s="135"/>
      <c r="C20" s="135"/>
      <c r="D20" s="14"/>
      <c r="E20" s="13"/>
      <c r="F20" s="15"/>
      <c r="G20" s="135"/>
      <c r="H20" s="135"/>
      <c r="I20" s="135"/>
      <c r="J20" s="135"/>
      <c r="K20" s="135"/>
      <c r="L20" s="136"/>
    </row>
    <row r="21" spans="1:16" x14ac:dyDescent="0.3">
      <c r="A21" s="134"/>
      <c r="B21" s="135"/>
      <c r="C21" s="135"/>
      <c r="D21" s="14"/>
      <c r="E21" s="16" t="s">
        <v>12</v>
      </c>
      <c r="F21" s="95">
        <f>SUM(F13:F20)</f>
        <v>50000</v>
      </c>
      <c r="G21" s="135"/>
      <c r="H21" s="135"/>
      <c r="I21" s="135"/>
      <c r="J21" s="135"/>
      <c r="K21" s="135"/>
      <c r="L21" s="136"/>
    </row>
    <row r="22" spans="1:16" x14ac:dyDescent="0.3">
      <c r="A22" s="168" t="s">
        <v>28</v>
      </c>
      <c r="B22" s="169"/>
      <c r="C22" s="169"/>
      <c r="D22" s="10"/>
      <c r="E22" s="10"/>
      <c r="F22" s="10"/>
      <c r="G22" s="10"/>
      <c r="H22" s="10"/>
      <c r="I22" s="10"/>
      <c r="J22" s="10"/>
      <c r="K22" s="10"/>
      <c r="L22" s="11"/>
    </row>
    <row r="23" spans="1:16" x14ac:dyDescent="0.3">
      <c r="A23" s="147" t="s">
        <v>21</v>
      </c>
      <c r="B23" s="148"/>
      <c r="C23" s="148"/>
      <c r="D23" s="2" t="s">
        <v>27</v>
      </c>
      <c r="E23" s="2" t="s">
        <v>23</v>
      </c>
      <c r="F23" s="2" t="s">
        <v>24</v>
      </c>
      <c r="G23" s="148" t="s">
        <v>25</v>
      </c>
      <c r="H23" s="148"/>
      <c r="I23" s="148"/>
      <c r="J23" s="148"/>
      <c r="K23" s="148"/>
      <c r="L23" s="149"/>
    </row>
    <row r="24" spans="1:16" x14ac:dyDescent="0.3">
      <c r="A24" s="172" t="s">
        <v>77</v>
      </c>
      <c r="B24" s="164"/>
      <c r="C24" s="165"/>
      <c r="D24" s="14"/>
      <c r="E24" s="13" t="s">
        <v>26</v>
      </c>
      <c r="F24" s="94">
        <v>50000</v>
      </c>
      <c r="G24" s="135" t="s">
        <v>62</v>
      </c>
      <c r="H24" s="135"/>
      <c r="I24" s="135"/>
      <c r="J24" s="135"/>
      <c r="K24" s="135"/>
      <c r="L24" s="136"/>
    </row>
    <row r="25" spans="1:16" x14ac:dyDescent="0.3">
      <c r="A25" s="172"/>
      <c r="B25" s="164"/>
      <c r="C25" s="165"/>
      <c r="D25" s="14"/>
      <c r="E25" s="13"/>
      <c r="F25" s="94"/>
      <c r="G25" s="135"/>
      <c r="H25" s="135"/>
      <c r="I25" s="135"/>
      <c r="J25" s="135"/>
      <c r="K25" s="135"/>
      <c r="L25" s="136"/>
    </row>
    <row r="26" spans="1:16" x14ac:dyDescent="0.3">
      <c r="A26" s="172"/>
      <c r="B26" s="164"/>
      <c r="C26" s="165"/>
      <c r="D26" s="14"/>
      <c r="E26" s="13"/>
      <c r="F26" s="94"/>
      <c r="G26" s="135"/>
      <c r="H26" s="135"/>
      <c r="I26" s="135"/>
      <c r="J26" s="135"/>
      <c r="K26" s="135"/>
      <c r="L26" s="136"/>
    </row>
    <row r="27" spans="1:16" x14ac:dyDescent="0.3">
      <c r="A27" s="172"/>
      <c r="B27" s="164"/>
      <c r="C27" s="165"/>
      <c r="D27" s="14"/>
      <c r="E27" s="13"/>
      <c r="F27" s="94"/>
      <c r="G27" s="135"/>
      <c r="H27" s="135"/>
      <c r="I27" s="135"/>
      <c r="J27" s="135"/>
      <c r="K27" s="135"/>
      <c r="L27" s="136"/>
    </row>
    <row r="28" spans="1:16" x14ac:dyDescent="0.3">
      <c r="A28" s="172"/>
      <c r="B28" s="164"/>
      <c r="C28" s="165"/>
      <c r="D28" s="14"/>
      <c r="E28" s="13"/>
      <c r="F28" s="94"/>
      <c r="G28" s="135"/>
      <c r="H28" s="135"/>
      <c r="I28" s="135"/>
      <c r="J28" s="135"/>
      <c r="K28" s="135"/>
      <c r="L28" s="136"/>
    </row>
    <row r="29" spans="1:16" x14ac:dyDescent="0.3">
      <c r="A29" s="163"/>
      <c r="B29" s="164"/>
      <c r="C29" s="165"/>
      <c r="D29" s="14"/>
      <c r="E29" s="16" t="s">
        <v>12</v>
      </c>
      <c r="F29" s="95">
        <f>SUM(F24:F28)</f>
        <v>50000</v>
      </c>
      <c r="G29" s="166"/>
      <c r="H29" s="164"/>
      <c r="I29" s="164"/>
      <c r="J29" s="164"/>
      <c r="K29" s="164"/>
      <c r="L29" s="167"/>
    </row>
    <row r="30" spans="1:16" x14ac:dyDescent="0.3">
      <c r="A30" s="168" t="s">
        <v>33</v>
      </c>
      <c r="B30" s="169"/>
      <c r="C30" s="169"/>
      <c r="D30" s="10"/>
      <c r="E30" s="8"/>
      <c r="F30" s="12"/>
      <c r="G30" s="140"/>
      <c r="H30" s="140"/>
      <c r="I30" s="140"/>
      <c r="J30" s="140"/>
      <c r="K30" s="140"/>
      <c r="L30" s="141"/>
    </row>
    <row r="31" spans="1:16" x14ac:dyDescent="0.3">
      <c r="A31" s="134" t="s">
        <v>78</v>
      </c>
      <c r="B31" s="135"/>
      <c r="C31" s="135"/>
      <c r="D31" s="14"/>
      <c r="E31" s="13" t="s">
        <v>60</v>
      </c>
      <c r="F31" s="15">
        <v>10000</v>
      </c>
      <c r="G31" s="135" t="s">
        <v>62</v>
      </c>
      <c r="H31" s="135"/>
      <c r="I31" s="135"/>
      <c r="J31" s="135"/>
      <c r="K31" s="135"/>
      <c r="L31" s="136"/>
      <c r="P31" s="75"/>
    </row>
    <row r="32" spans="1:16" x14ac:dyDescent="0.3">
      <c r="A32" s="134"/>
      <c r="B32" s="135"/>
      <c r="C32" s="135"/>
      <c r="D32" s="14"/>
      <c r="E32" s="13"/>
      <c r="F32" s="15"/>
      <c r="G32" s="135"/>
      <c r="H32" s="135"/>
      <c r="I32" s="135"/>
      <c r="J32" s="135"/>
      <c r="K32" s="135"/>
      <c r="L32" s="136"/>
      <c r="P32" s="75"/>
    </row>
    <row r="33" spans="1:12" x14ac:dyDescent="0.3">
      <c r="A33" s="134"/>
      <c r="B33" s="135"/>
      <c r="C33" s="135"/>
      <c r="D33" s="14"/>
      <c r="E33" s="13"/>
      <c r="F33" s="15"/>
      <c r="G33" s="135"/>
      <c r="H33" s="135"/>
      <c r="I33" s="135"/>
      <c r="J33" s="135"/>
      <c r="K33" s="135"/>
      <c r="L33" s="136"/>
    </row>
    <row r="34" spans="1:12" x14ac:dyDescent="0.3">
      <c r="A34" s="134"/>
      <c r="B34" s="135"/>
      <c r="C34" s="135"/>
      <c r="D34" s="14"/>
      <c r="E34" s="13"/>
      <c r="F34" s="15"/>
      <c r="G34" s="135"/>
      <c r="H34" s="135"/>
      <c r="I34" s="135"/>
      <c r="J34" s="135"/>
      <c r="K34" s="135"/>
      <c r="L34" s="136"/>
    </row>
    <row r="35" spans="1:12" x14ac:dyDescent="0.3">
      <c r="A35" s="163"/>
      <c r="B35" s="164"/>
      <c r="C35" s="165"/>
      <c r="D35" s="14"/>
      <c r="E35" s="13"/>
      <c r="F35" s="15"/>
      <c r="G35" s="135"/>
      <c r="H35" s="135"/>
      <c r="I35" s="135"/>
      <c r="J35" s="135"/>
      <c r="K35" s="135"/>
      <c r="L35" s="136"/>
    </row>
    <row r="36" spans="1:12" x14ac:dyDescent="0.3">
      <c r="A36" s="134"/>
      <c r="B36" s="135"/>
      <c r="C36" s="135"/>
      <c r="D36" s="14"/>
      <c r="E36" s="13"/>
      <c r="F36" s="15"/>
      <c r="G36" s="135"/>
      <c r="H36" s="135"/>
      <c r="I36" s="135"/>
      <c r="J36" s="135"/>
      <c r="K36" s="135"/>
      <c r="L36" s="136"/>
    </row>
    <row r="37" spans="1:12" x14ac:dyDescent="0.3">
      <c r="A37" s="134"/>
      <c r="B37" s="135"/>
      <c r="C37" s="135"/>
      <c r="D37" s="14"/>
      <c r="E37" s="16" t="s">
        <v>12</v>
      </c>
      <c r="F37" s="17">
        <f>SUM(F31:F36)</f>
        <v>10000</v>
      </c>
      <c r="G37" s="135"/>
      <c r="H37" s="135"/>
      <c r="I37" s="135"/>
      <c r="J37" s="135"/>
      <c r="K37" s="135"/>
      <c r="L37" s="136"/>
    </row>
    <row r="38" spans="1:12" x14ac:dyDescent="0.3">
      <c r="A38" s="144" t="s">
        <v>29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6"/>
    </row>
    <row r="39" spans="1:12" x14ac:dyDescent="0.3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8"/>
    </row>
    <row r="40" spans="1:12" x14ac:dyDescent="0.3">
      <c r="A40" s="159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8"/>
    </row>
    <row r="41" spans="1:12" x14ac:dyDescent="0.3">
      <c r="A41" s="159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</row>
    <row r="42" spans="1:12" ht="62.3" customHeight="1" thickBot="1" x14ac:dyDescent="0.35">
      <c r="A42" s="160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2"/>
    </row>
  </sheetData>
  <mergeCells count="68">
    <mergeCell ref="A25:C25"/>
    <mergeCell ref="A26:C26"/>
    <mergeCell ref="G26:L26"/>
    <mergeCell ref="A31:C31"/>
    <mergeCell ref="G31:L31"/>
    <mergeCell ref="A28:C28"/>
    <mergeCell ref="G28:L28"/>
    <mergeCell ref="A27:C27"/>
    <mergeCell ref="G27:L27"/>
    <mergeCell ref="G25:L25"/>
    <mergeCell ref="A16:C16"/>
    <mergeCell ref="A15:C15"/>
    <mergeCell ref="A23:C23"/>
    <mergeCell ref="G23:L23"/>
    <mergeCell ref="G24:L24"/>
    <mergeCell ref="A24:C24"/>
    <mergeCell ref="A18:C18"/>
    <mergeCell ref="A21:C21"/>
    <mergeCell ref="G17:L17"/>
    <mergeCell ref="G18:L18"/>
    <mergeCell ref="G21:L21"/>
    <mergeCell ref="A19:C19"/>
    <mergeCell ref="G19:L19"/>
    <mergeCell ref="A17:C17"/>
    <mergeCell ref="A34:C34"/>
    <mergeCell ref="G34:L34"/>
    <mergeCell ref="A36:C36"/>
    <mergeCell ref="G36:L36"/>
    <mergeCell ref="A35:C35"/>
    <mergeCell ref="G35:L35"/>
    <mergeCell ref="A39:L42"/>
    <mergeCell ref="A38:L38"/>
    <mergeCell ref="A29:C29"/>
    <mergeCell ref="G29:L29"/>
    <mergeCell ref="G16:L16"/>
    <mergeCell ref="A32:C32"/>
    <mergeCell ref="G32:L32"/>
    <mergeCell ref="A22:C22"/>
    <mergeCell ref="A20:C20"/>
    <mergeCell ref="G20:L20"/>
    <mergeCell ref="A30:C30"/>
    <mergeCell ref="G30:L30"/>
    <mergeCell ref="A37:C37"/>
    <mergeCell ref="G37:L37"/>
    <mergeCell ref="A33:C33"/>
    <mergeCell ref="G33:L33"/>
    <mergeCell ref="A5:L5"/>
    <mergeCell ref="A10:D10"/>
    <mergeCell ref="A11:L11"/>
    <mergeCell ref="A12:C12"/>
    <mergeCell ref="G12:L12"/>
    <mergeCell ref="A6:D6"/>
    <mergeCell ref="A7:D7"/>
    <mergeCell ref="A8:D8"/>
    <mergeCell ref="A9:D9"/>
    <mergeCell ref="F10:L10"/>
    <mergeCell ref="A13:C13"/>
    <mergeCell ref="A14:C14"/>
    <mergeCell ref="G15:L15"/>
    <mergeCell ref="G13:L13"/>
    <mergeCell ref="G14:L14"/>
    <mergeCell ref="A2:D2"/>
    <mergeCell ref="A3:D3"/>
    <mergeCell ref="A4:D4"/>
    <mergeCell ref="A1:L1"/>
    <mergeCell ref="E2:L2"/>
    <mergeCell ref="E3:L3"/>
    <mergeCell ref="E4:L4"/>
  </mergeCells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68427-92C8-44CD-86FC-1E31F3D55DE0}">
  <sheetPr>
    <pageSetUpPr fitToPage="1"/>
  </sheetPr>
  <dimension ref="A1:Q57"/>
  <sheetViews>
    <sheetView zoomScaleNormal="100" workbookViewId="0">
      <selection activeCell="E30" sqref="E30"/>
    </sheetView>
  </sheetViews>
  <sheetFormatPr defaultRowHeight="15.05" x14ac:dyDescent="0.3"/>
  <cols>
    <col min="1" max="1" width="49.6640625" bestFit="1" customWidth="1"/>
    <col min="2" max="2" width="37.88671875" customWidth="1"/>
    <col min="3" max="3" width="17" customWidth="1"/>
    <col min="4" max="6" width="15" bestFit="1" customWidth="1"/>
    <col min="7" max="7" width="15.6640625" customWidth="1"/>
    <col min="8" max="8" width="15.33203125" bestFit="1" customWidth="1"/>
    <col min="9" max="9" width="16.33203125" customWidth="1"/>
    <col min="10" max="12" width="15.33203125" bestFit="1" customWidth="1"/>
    <col min="13" max="15" width="16" bestFit="1" customWidth="1"/>
    <col min="16" max="17" width="15.33203125" bestFit="1" customWidth="1"/>
    <col min="18" max="18" width="14.33203125" bestFit="1" customWidth="1"/>
  </cols>
  <sheetData>
    <row r="1" spans="1:17" ht="16.3" thickBot="1" x14ac:dyDescent="0.35">
      <c r="A1" s="96" t="s">
        <v>97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 ht="15.65" x14ac:dyDescent="0.3">
      <c r="A2" s="96" t="s">
        <v>98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x14ac:dyDescent="0.3">
      <c r="A3" s="106" t="s">
        <v>3</v>
      </c>
      <c r="B3" s="107"/>
      <c r="C3" s="102" t="s">
        <v>13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x14ac:dyDescent="0.3">
      <c r="A4" s="108"/>
      <c r="B4" s="109"/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81</v>
      </c>
      <c r="I4" s="2" t="s">
        <v>82</v>
      </c>
      <c r="J4" s="2" t="s">
        <v>83</v>
      </c>
      <c r="K4" s="2" t="s">
        <v>84</v>
      </c>
      <c r="L4" s="2" t="s">
        <v>85</v>
      </c>
      <c r="M4" s="2" t="s">
        <v>86</v>
      </c>
      <c r="N4" s="2" t="s">
        <v>87</v>
      </c>
      <c r="O4" s="2" t="s">
        <v>88</v>
      </c>
      <c r="P4" s="2" t="s">
        <v>89</v>
      </c>
      <c r="Q4" s="2" t="s">
        <v>90</v>
      </c>
    </row>
    <row r="5" spans="1:17" x14ac:dyDescent="0.3">
      <c r="A5" s="59" t="s">
        <v>9</v>
      </c>
      <c r="B5" s="110"/>
      <c r="C5" s="88">
        <f>'Operating Expenses'!B9</f>
        <v>0</v>
      </c>
      <c r="D5" s="88">
        <f>C5*1.05</f>
        <v>0</v>
      </c>
      <c r="E5" s="88">
        <f t="shared" ref="E5:G5" si="0">D5*1.05</f>
        <v>0</v>
      </c>
      <c r="F5" s="88">
        <f t="shared" si="0"/>
        <v>0</v>
      </c>
      <c r="G5" s="88">
        <f t="shared" si="0"/>
        <v>0</v>
      </c>
      <c r="H5" s="88">
        <f t="shared" ref="H5" si="1">G5*1.05</f>
        <v>0</v>
      </c>
      <c r="I5" s="88">
        <f t="shared" ref="I5" si="2">H5*1.05</f>
        <v>0</v>
      </c>
      <c r="J5" s="88">
        <f t="shared" ref="J5" si="3">I5*1.05</f>
        <v>0</v>
      </c>
      <c r="K5" s="88">
        <f t="shared" ref="K5" si="4">J5*1.05</f>
        <v>0</v>
      </c>
      <c r="L5" s="88">
        <f t="shared" ref="L5" si="5">K5*1.05</f>
        <v>0</v>
      </c>
      <c r="M5" s="88">
        <f t="shared" ref="M5" si="6">L5*1.05</f>
        <v>0</v>
      </c>
      <c r="N5" s="88">
        <f t="shared" ref="N5" si="7">M5*1.05</f>
        <v>0</v>
      </c>
      <c r="O5" s="88">
        <f t="shared" ref="O5" si="8">N5*1.05</f>
        <v>0</v>
      </c>
      <c r="P5" s="88">
        <f t="shared" ref="P5" si="9">O5*1.05</f>
        <v>0</v>
      </c>
      <c r="Q5" s="88">
        <f t="shared" ref="Q5" si="10">P5*1.05</f>
        <v>0</v>
      </c>
    </row>
    <row r="6" spans="1:17" ht="15.05" customHeight="1" x14ac:dyDescent="0.3">
      <c r="A6" s="98" t="s">
        <v>48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x14ac:dyDescent="0.3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x14ac:dyDescent="0.3">
      <c r="A8" s="59"/>
      <c r="B8" s="60"/>
      <c r="C8" s="104" t="s">
        <v>0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17" x14ac:dyDescent="0.3">
      <c r="A9" s="115" t="s">
        <v>4</v>
      </c>
      <c r="B9" s="116"/>
      <c r="C9" s="2">
        <v>1</v>
      </c>
      <c r="D9" s="2">
        <v>2</v>
      </c>
      <c r="E9" s="2">
        <v>3</v>
      </c>
      <c r="F9" s="2">
        <v>4</v>
      </c>
      <c r="G9" s="3">
        <v>5</v>
      </c>
      <c r="H9" s="3">
        <v>6</v>
      </c>
      <c r="I9" s="3">
        <v>7</v>
      </c>
      <c r="J9" s="3">
        <v>8</v>
      </c>
      <c r="K9" s="3">
        <v>9</v>
      </c>
      <c r="L9" s="3">
        <v>10</v>
      </c>
      <c r="M9" s="3">
        <v>11</v>
      </c>
      <c r="N9" s="3">
        <v>12</v>
      </c>
      <c r="O9" s="3">
        <v>13</v>
      </c>
      <c r="P9" s="3">
        <v>14</v>
      </c>
      <c r="Q9" s="3">
        <v>15</v>
      </c>
    </row>
    <row r="10" spans="1:17" x14ac:dyDescent="0.3">
      <c r="A10" s="46" t="s">
        <v>1</v>
      </c>
      <c r="B10" s="1" t="s">
        <v>2</v>
      </c>
      <c r="C10" s="2" t="s">
        <v>14</v>
      </c>
      <c r="D10" s="2" t="s">
        <v>15</v>
      </c>
      <c r="E10" s="2" t="s">
        <v>16</v>
      </c>
      <c r="F10" s="2" t="s">
        <v>17</v>
      </c>
      <c r="G10" s="2" t="s">
        <v>18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90</v>
      </c>
    </row>
    <row r="11" spans="1:17" x14ac:dyDescent="0.3">
      <c r="A11" s="48" t="s">
        <v>78</v>
      </c>
      <c r="B11" s="81" t="s">
        <v>69</v>
      </c>
      <c r="C11" s="124">
        <v>50000</v>
      </c>
      <c r="D11" s="125">
        <v>50000</v>
      </c>
      <c r="E11" s="125">
        <v>50000</v>
      </c>
      <c r="F11" s="125">
        <v>50000</v>
      </c>
      <c r="G11" s="125">
        <v>50000</v>
      </c>
      <c r="H11" s="125">
        <v>50000</v>
      </c>
      <c r="I11" s="125">
        <v>50000</v>
      </c>
      <c r="J11" s="125">
        <v>50000</v>
      </c>
      <c r="K11" s="125">
        <v>50000</v>
      </c>
      <c r="L11" s="125">
        <v>50000</v>
      </c>
      <c r="M11" s="125">
        <v>50000</v>
      </c>
      <c r="N11" s="125">
        <v>50000</v>
      </c>
      <c r="O11" s="125">
        <v>50000</v>
      </c>
      <c r="P11" s="125">
        <v>50000</v>
      </c>
      <c r="Q11" s="125">
        <v>50000</v>
      </c>
    </row>
    <row r="12" spans="1:17" x14ac:dyDescent="0.3">
      <c r="A12" s="62" t="s">
        <v>93</v>
      </c>
      <c r="B12" s="80" t="s">
        <v>76</v>
      </c>
      <c r="C12" s="126">
        <v>21600</v>
      </c>
      <c r="D12" s="126">
        <v>21600</v>
      </c>
      <c r="E12" s="126">
        <v>21600</v>
      </c>
      <c r="F12" s="126">
        <v>21600</v>
      </c>
      <c r="G12" s="126">
        <v>21600</v>
      </c>
      <c r="H12" s="126">
        <v>21600</v>
      </c>
      <c r="I12" s="126">
        <v>21600</v>
      </c>
      <c r="J12" s="126">
        <v>21600</v>
      </c>
      <c r="K12" s="126">
        <v>21600</v>
      </c>
      <c r="L12" s="126">
        <v>21600</v>
      </c>
      <c r="M12" s="126">
        <v>21600</v>
      </c>
      <c r="N12" s="126">
        <v>21600</v>
      </c>
      <c r="O12" s="126">
        <v>21600</v>
      </c>
      <c r="P12" s="126">
        <v>21600</v>
      </c>
      <c r="Q12" s="126">
        <v>21600</v>
      </c>
    </row>
    <row r="13" spans="1:17" x14ac:dyDescent="0.3">
      <c r="A13" s="48"/>
      <c r="B13" s="8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7" x14ac:dyDescent="0.3">
      <c r="A14" s="62"/>
      <c r="B14" s="82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x14ac:dyDescent="0.3">
      <c r="A15" s="62"/>
      <c r="B15" s="80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x14ac:dyDescent="0.3">
      <c r="A16" s="62"/>
      <c r="B16" s="80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 x14ac:dyDescent="0.3">
      <c r="A17" s="86" t="s">
        <v>65</v>
      </c>
      <c r="B17" s="65"/>
      <c r="C17" s="54">
        <f t="shared" ref="C17:G17" si="11">SUM(C11:C16)</f>
        <v>71600</v>
      </c>
      <c r="D17" s="54">
        <f t="shared" si="11"/>
        <v>71600</v>
      </c>
      <c r="E17" s="54">
        <f t="shared" si="11"/>
        <v>71600</v>
      </c>
      <c r="F17" s="54">
        <f t="shared" si="11"/>
        <v>71600</v>
      </c>
      <c r="G17" s="54">
        <f t="shared" si="11"/>
        <v>71600</v>
      </c>
      <c r="H17" s="54">
        <f t="shared" ref="H17:Q17" si="12">SUM(H11:H16)</f>
        <v>71600</v>
      </c>
      <c r="I17" s="54">
        <f t="shared" si="12"/>
        <v>71600</v>
      </c>
      <c r="J17" s="54">
        <f t="shared" si="12"/>
        <v>71600</v>
      </c>
      <c r="K17" s="54">
        <f t="shared" si="12"/>
        <v>71600</v>
      </c>
      <c r="L17" s="54">
        <f t="shared" si="12"/>
        <v>71600</v>
      </c>
      <c r="M17" s="54">
        <f t="shared" si="12"/>
        <v>71600</v>
      </c>
      <c r="N17" s="54">
        <f t="shared" si="12"/>
        <v>71600</v>
      </c>
      <c r="O17" s="54">
        <f t="shared" si="12"/>
        <v>71600</v>
      </c>
      <c r="P17" s="54">
        <f t="shared" si="12"/>
        <v>71600</v>
      </c>
      <c r="Q17" s="54">
        <f t="shared" si="12"/>
        <v>71600</v>
      </c>
    </row>
    <row r="18" spans="1:17" x14ac:dyDescent="0.3">
      <c r="A18" s="62"/>
      <c r="B18" s="8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7" x14ac:dyDescent="0.3">
      <c r="A19" s="46" t="s">
        <v>5</v>
      </c>
      <c r="B19" s="65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x14ac:dyDescent="0.3">
      <c r="A20" s="62" t="s">
        <v>78</v>
      </c>
      <c r="B20" s="80"/>
      <c r="C20" s="66"/>
      <c r="D20" s="66">
        <v>10000</v>
      </c>
      <c r="E20" s="66">
        <v>10000</v>
      </c>
      <c r="F20" s="66">
        <v>10000</v>
      </c>
      <c r="G20" s="66">
        <v>10000</v>
      </c>
      <c r="H20" s="66">
        <v>10000</v>
      </c>
      <c r="I20" s="66">
        <v>10000</v>
      </c>
      <c r="J20" s="66">
        <v>10000</v>
      </c>
      <c r="K20" s="66">
        <v>10000</v>
      </c>
      <c r="L20" s="66">
        <v>10000</v>
      </c>
      <c r="M20" s="66">
        <v>10000</v>
      </c>
      <c r="N20" s="66">
        <v>10000</v>
      </c>
      <c r="O20" s="66">
        <v>10000</v>
      </c>
      <c r="P20" s="66">
        <v>10000</v>
      </c>
      <c r="Q20" s="66">
        <v>10000</v>
      </c>
    </row>
    <row r="21" spans="1:17" x14ac:dyDescent="0.3">
      <c r="A21" s="62"/>
      <c r="B21" s="80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x14ac:dyDescent="0.3">
      <c r="A22" s="62"/>
      <c r="B22" s="80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x14ac:dyDescent="0.3">
      <c r="A23" s="67"/>
      <c r="B23" s="83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x14ac:dyDescent="0.3">
      <c r="A24" s="86" t="s">
        <v>64</v>
      </c>
      <c r="B24" s="57"/>
      <c r="C24" s="87">
        <f>SUM(C20:C23)</f>
        <v>0</v>
      </c>
      <c r="D24" s="87">
        <f t="shared" ref="D24:G24" si="13">SUM(D20:D23)</f>
        <v>10000</v>
      </c>
      <c r="E24" s="87">
        <f t="shared" si="13"/>
        <v>10000</v>
      </c>
      <c r="F24" s="87">
        <f t="shared" si="13"/>
        <v>10000</v>
      </c>
      <c r="G24" s="87">
        <f t="shared" si="13"/>
        <v>10000</v>
      </c>
      <c r="H24" s="87">
        <f t="shared" ref="H24:Q24" si="14">SUM(H20:H23)</f>
        <v>10000</v>
      </c>
      <c r="I24" s="87">
        <f t="shared" si="14"/>
        <v>10000</v>
      </c>
      <c r="J24" s="87">
        <f t="shared" si="14"/>
        <v>10000</v>
      </c>
      <c r="K24" s="87">
        <f t="shared" si="14"/>
        <v>10000</v>
      </c>
      <c r="L24" s="87">
        <f t="shared" si="14"/>
        <v>10000</v>
      </c>
      <c r="M24" s="87">
        <f t="shared" si="14"/>
        <v>10000</v>
      </c>
      <c r="N24" s="87">
        <f t="shared" si="14"/>
        <v>10000</v>
      </c>
      <c r="O24" s="87">
        <f t="shared" si="14"/>
        <v>10000</v>
      </c>
      <c r="P24" s="87">
        <f t="shared" si="14"/>
        <v>10000</v>
      </c>
      <c r="Q24" s="87">
        <f t="shared" si="14"/>
        <v>10000</v>
      </c>
    </row>
    <row r="25" spans="1:17" x14ac:dyDescent="0.3">
      <c r="A25" s="62"/>
      <c r="B25" s="8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17" ht="30.05" x14ac:dyDescent="0.3">
      <c r="A26" s="121" t="s">
        <v>92</v>
      </c>
      <c r="B26" s="6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x14ac:dyDescent="0.3">
      <c r="A27" s="62" t="s">
        <v>91</v>
      </c>
      <c r="B27" s="79"/>
      <c r="C27" s="89">
        <f>(25*1040)*1.2</f>
        <v>31200</v>
      </c>
      <c r="D27" s="89">
        <f>C27*1.05</f>
        <v>32760</v>
      </c>
      <c r="E27" s="89">
        <f t="shared" ref="E27:G27" si="15">D27*1.05</f>
        <v>34398</v>
      </c>
      <c r="F27" s="89">
        <f t="shared" si="15"/>
        <v>36117.9</v>
      </c>
      <c r="G27" s="89">
        <f t="shared" si="15"/>
        <v>37923.795000000006</v>
      </c>
      <c r="H27" s="89">
        <f t="shared" ref="H27" si="16">G27*1.05</f>
        <v>39819.984750000011</v>
      </c>
      <c r="I27" s="89">
        <f t="shared" ref="I27" si="17">H27*1.05</f>
        <v>41810.983987500011</v>
      </c>
      <c r="J27" s="89">
        <f t="shared" ref="J27" si="18">I27*1.05</f>
        <v>43901.533186875015</v>
      </c>
      <c r="K27" s="89">
        <f t="shared" ref="K27" si="19">J27*1.05</f>
        <v>46096.609846218766</v>
      </c>
      <c r="L27" s="89">
        <f t="shared" ref="L27" si="20">K27*1.05</f>
        <v>48401.440338529705</v>
      </c>
      <c r="M27" s="89">
        <f t="shared" ref="M27" si="21">L27*1.05</f>
        <v>50821.512355456194</v>
      </c>
      <c r="N27" s="89">
        <f t="shared" ref="N27" si="22">M27*1.05</f>
        <v>53362.587973229005</v>
      </c>
      <c r="O27" s="89">
        <f t="shared" ref="O27" si="23">N27*1.05</f>
        <v>56030.71737189046</v>
      </c>
      <c r="P27" s="89">
        <f t="shared" ref="P27" si="24">O27*1.05</f>
        <v>58832.253240484984</v>
      </c>
      <c r="Q27" s="89">
        <f t="shared" ref="Q27" si="25">P27*1.05</f>
        <v>61773.865902509235</v>
      </c>
    </row>
    <row r="28" spans="1:17" x14ac:dyDescent="0.3">
      <c r="A28" s="62"/>
      <c r="B28" s="63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1:17" x14ac:dyDescent="0.3">
      <c r="A29" s="62"/>
      <c r="B29" s="63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x14ac:dyDescent="0.3">
      <c r="A30" s="56" t="s">
        <v>66</v>
      </c>
      <c r="B30" s="57"/>
      <c r="C30" s="69">
        <f>SUM(C27:C29)</f>
        <v>31200</v>
      </c>
      <c r="D30" s="69">
        <f t="shared" ref="D30:G30" si="26">SUM(D27:D29)</f>
        <v>32760</v>
      </c>
      <c r="E30" s="69">
        <f t="shared" si="26"/>
        <v>34398</v>
      </c>
      <c r="F30" s="69">
        <f t="shared" si="26"/>
        <v>36117.9</v>
      </c>
      <c r="G30" s="69">
        <f t="shared" si="26"/>
        <v>37923.795000000006</v>
      </c>
      <c r="H30" s="69">
        <f t="shared" ref="H30:Q30" si="27">SUM(H27:H29)</f>
        <v>39819.984750000011</v>
      </c>
      <c r="I30" s="69">
        <f t="shared" si="27"/>
        <v>41810.983987500011</v>
      </c>
      <c r="J30" s="69">
        <f t="shared" si="27"/>
        <v>43901.533186875015</v>
      </c>
      <c r="K30" s="69">
        <f t="shared" si="27"/>
        <v>46096.609846218766</v>
      </c>
      <c r="L30" s="69">
        <f t="shared" si="27"/>
        <v>48401.440338529705</v>
      </c>
      <c r="M30" s="69">
        <f t="shared" si="27"/>
        <v>50821.512355456194</v>
      </c>
      <c r="N30" s="69">
        <f t="shared" si="27"/>
        <v>53362.587973229005</v>
      </c>
      <c r="O30" s="69">
        <f t="shared" si="27"/>
        <v>56030.71737189046</v>
      </c>
      <c r="P30" s="69">
        <f t="shared" si="27"/>
        <v>58832.253240484984</v>
      </c>
      <c r="Q30" s="69">
        <f t="shared" si="27"/>
        <v>61773.865902509235</v>
      </c>
    </row>
    <row r="31" spans="1:17" x14ac:dyDescent="0.3">
      <c r="A31" s="58"/>
      <c r="B31" s="68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x14ac:dyDescent="0.3">
      <c r="A32" s="117" t="s">
        <v>7</v>
      </c>
      <c r="B32" s="118"/>
      <c r="C32" s="119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x14ac:dyDescent="0.3">
      <c r="A33" s="90"/>
      <c r="B33" s="5" t="s">
        <v>6</v>
      </c>
      <c r="C33" s="87">
        <f>C24+C17</f>
        <v>71600</v>
      </c>
      <c r="D33" s="87">
        <f>D24+D17</f>
        <v>81600</v>
      </c>
      <c r="E33" s="87">
        <f>E24+E17</f>
        <v>81600</v>
      </c>
      <c r="F33" s="87">
        <f>F24+F17</f>
        <v>81600</v>
      </c>
      <c r="G33" s="87">
        <f>G24+G17</f>
        <v>81600</v>
      </c>
      <c r="H33" s="87">
        <f t="shared" ref="H33:Q33" si="28">H24+H17</f>
        <v>81600</v>
      </c>
      <c r="I33" s="87">
        <f t="shared" si="28"/>
        <v>81600</v>
      </c>
      <c r="J33" s="87">
        <f t="shared" si="28"/>
        <v>81600</v>
      </c>
      <c r="K33" s="87">
        <f t="shared" si="28"/>
        <v>81600</v>
      </c>
      <c r="L33" s="87">
        <f t="shared" si="28"/>
        <v>81600</v>
      </c>
      <c r="M33" s="87">
        <f t="shared" si="28"/>
        <v>81600</v>
      </c>
      <c r="N33" s="87">
        <f t="shared" si="28"/>
        <v>81600</v>
      </c>
      <c r="O33" s="87">
        <f t="shared" si="28"/>
        <v>81600</v>
      </c>
      <c r="P33" s="87">
        <f t="shared" si="28"/>
        <v>81600</v>
      </c>
      <c r="Q33" s="87">
        <f t="shared" si="28"/>
        <v>81600</v>
      </c>
    </row>
    <row r="34" spans="1:17" x14ac:dyDescent="0.3">
      <c r="A34" s="90"/>
      <c r="B34" s="5" t="s">
        <v>67</v>
      </c>
      <c r="C34" s="87">
        <f>C30+C5</f>
        <v>31200</v>
      </c>
      <c r="D34" s="87">
        <f>D30+D5</f>
        <v>32760</v>
      </c>
      <c r="E34" s="87">
        <f>E30+E5</f>
        <v>34398</v>
      </c>
      <c r="F34" s="87">
        <f>F30+F5</f>
        <v>36117.9</v>
      </c>
      <c r="G34" s="87">
        <f>G30+G5</f>
        <v>37923.795000000006</v>
      </c>
      <c r="H34" s="87">
        <f t="shared" ref="H34:Q34" si="29">H30+H5</f>
        <v>39819.984750000011</v>
      </c>
      <c r="I34" s="87">
        <f t="shared" si="29"/>
        <v>41810.983987500011</v>
      </c>
      <c r="J34" s="87">
        <f t="shared" si="29"/>
        <v>43901.533186875015</v>
      </c>
      <c r="K34" s="87">
        <f t="shared" si="29"/>
        <v>46096.609846218766</v>
      </c>
      <c r="L34" s="87">
        <f t="shared" si="29"/>
        <v>48401.440338529705</v>
      </c>
      <c r="M34" s="87">
        <f t="shared" si="29"/>
        <v>50821.512355456194</v>
      </c>
      <c r="N34" s="87">
        <f t="shared" si="29"/>
        <v>53362.587973229005</v>
      </c>
      <c r="O34" s="87">
        <f t="shared" si="29"/>
        <v>56030.71737189046</v>
      </c>
      <c r="P34" s="87">
        <f t="shared" si="29"/>
        <v>58832.253240484984</v>
      </c>
      <c r="Q34" s="87">
        <f t="shared" si="29"/>
        <v>61773.865902509235</v>
      </c>
    </row>
    <row r="35" spans="1:17" x14ac:dyDescent="0.3">
      <c r="A35" s="71"/>
      <c r="B35" s="7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7" ht="15.65" thickBot="1" x14ac:dyDescent="0.35">
      <c r="A36" s="71"/>
      <c r="B36" s="4" t="s">
        <v>8</v>
      </c>
      <c r="C36" s="69">
        <f>C33-C34</f>
        <v>40400</v>
      </c>
      <c r="D36" s="69">
        <f t="shared" ref="D36:G36" si="30">D33-D34</f>
        <v>48840</v>
      </c>
      <c r="E36" s="69">
        <f t="shared" si="30"/>
        <v>47202</v>
      </c>
      <c r="F36" s="69">
        <f t="shared" si="30"/>
        <v>45482.1</v>
      </c>
      <c r="G36" s="69">
        <f t="shared" si="30"/>
        <v>43676.204999999994</v>
      </c>
      <c r="H36" s="69">
        <f t="shared" ref="H36:Q36" si="31">H33-H34</f>
        <v>41780.015249999989</v>
      </c>
      <c r="I36" s="69">
        <f t="shared" si="31"/>
        <v>39789.016012499989</v>
      </c>
      <c r="J36" s="69">
        <f t="shared" si="31"/>
        <v>37698.466813124985</v>
      </c>
      <c r="K36" s="69">
        <f t="shared" si="31"/>
        <v>35503.390153781234</v>
      </c>
      <c r="L36" s="69">
        <f t="shared" si="31"/>
        <v>33198.559661470295</v>
      </c>
      <c r="M36" s="69">
        <f t="shared" si="31"/>
        <v>30778.487644543806</v>
      </c>
      <c r="N36" s="69">
        <f t="shared" si="31"/>
        <v>28237.412026770995</v>
      </c>
      <c r="O36" s="69">
        <f t="shared" si="31"/>
        <v>25569.28262810954</v>
      </c>
      <c r="P36" s="69">
        <f t="shared" si="31"/>
        <v>22767.746759515016</v>
      </c>
      <c r="Q36" s="69">
        <f t="shared" si="31"/>
        <v>19826.134097490765</v>
      </c>
    </row>
    <row r="37" spans="1:17" ht="15.65" thickTop="1" x14ac:dyDescent="0.3">
      <c r="A37" s="71"/>
      <c r="B37" s="122" t="s">
        <v>94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 ht="15.65" thickBot="1" x14ac:dyDescent="0.35">
      <c r="A38" s="74"/>
      <c r="B38" s="47" t="s">
        <v>10</v>
      </c>
      <c r="C38" s="91">
        <f>C36</f>
        <v>40400</v>
      </c>
      <c r="D38" s="91">
        <f>C38+D36</f>
        <v>89240</v>
      </c>
      <c r="E38" s="91">
        <f>D38+E36</f>
        <v>136442</v>
      </c>
      <c r="F38" s="91">
        <f>E38+F36</f>
        <v>181924.1</v>
      </c>
      <c r="G38" s="91">
        <f>F38+G36</f>
        <v>225600.30499999999</v>
      </c>
      <c r="H38" s="91">
        <f t="shared" ref="H38" si="32">G38+H36</f>
        <v>267380.32024999999</v>
      </c>
      <c r="I38" s="91">
        <f t="shared" ref="I38" si="33">H38+I36</f>
        <v>307169.33626249997</v>
      </c>
      <c r="J38" s="91">
        <f t="shared" ref="J38" si="34">I38+J36</f>
        <v>344867.80307562498</v>
      </c>
      <c r="K38" s="91">
        <f t="shared" ref="K38" si="35">J38+K36</f>
        <v>380371.1932294062</v>
      </c>
      <c r="L38" s="91">
        <f t="shared" ref="L38" si="36">K38+L36</f>
        <v>413569.75289087649</v>
      </c>
      <c r="M38" s="91">
        <f t="shared" ref="M38" si="37">L38+M36</f>
        <v>444348.24053542031</v>
      </c>
      <c r="N38" s="91">
        <f t="shared" ref="N38" si="38">M38+N36</f>
        <v>472585.6525621913</v>
      </c>
      <c r="O38" s="91">
        <f t="shared" ref="O38" si="39">N38+O36</f>
        <v>498154.93519030086</v>
      </c>
      <c r="P38" s="91">
        <f t="shared" ref="P38" si="40">O38+P36</f>
        <v>520922.68194981589</v>
      </c>
      <c r="Q38" s="91">
        <f t="shared" ref="Q38" si="41">P38+Q36</f>
        <v>540748.81604730664</v>
      </c>
    </row>
    <row r="39" spans="1:17" ht="15.05" customHeight="1" x14ac:dyDescent="0.3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ht="15.05" customHeight="1" x14ac:dyDescent="0.3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2" spans="1:17" ht="15.05" customHeight="1" x14ac:dyDescent="0.3"/>
    <row r="43" spans="1:17" ht="17.25" customHeight="1" x14ac:dyDescent="0.3"/>
    <row r="46" spans="1:17" x14ac:dyDescent="0.3">
      <c r="A46" s="55"/>
      <c r="B46" s="55"/>
      <c r="C46" s="55"/>
      <c r="D46" s="55"/>
      <c r="E46" s="55"/>
      <c r="F46" s="55"/>
      <c r="G46" s="55"/>
    </row>
    <row r="48" spans="1:17" x14ac:dyDescent="0.3">
      <c r="C48" s="84"/>
    </row>
    <row r="49" spans="9:11" ht="15.85" customHeight="1" x14ac:dyDescent="0.3">
      <c r="I49" s="6"/>
    </row>
    <row r="50" spans="9:11" ht="15.85" customHeight="1" x14ac:dyDescent="0.3"/>
    <row r="53" spans="9:11" x14ac:dyDescent="0.3">
      <c r="I53" s="85"/>
      <c r="J53" s="85"/>
      <c r="K53" s="85"/>
    </row>
    <row r="54" spans="9:11" ht="15.05" customHeight="1" x14ac:dyDescent="0.3"/>
    <row r="57" spans="9:11" ht="15.85" customHeight="1" x14ac:dyDescent="0.3"/>
  </sheetData>
  <phoneticPr fontId="20" type="noConversion"/>
  <pageMargins left="0.25" right="0.25" top="0.75" bottom="0.75" header="0.3" footer="0.3"/>
  <pageSetup paperSize="5" scale="52" orientation="landscape" r:id="rId1"/>
  <headerFooter>
    <oddHeader>&amp;COrenda Veterans Project, Inc.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2936-1D57-4B37-82AE-647ED8F1384C}">
  <dimension ref="A1:N45"/>
  <sheetViews>
    <sheetView zoomScaleNormal="100" workbookViewId="0">
      <selection activeCell="D31" sqref="D31"/>
    </sheetView>
  </sheetViews>
  <sheetFormatPr defaultRowHeight="15.05" x14ac:dyDescent="0.3"/>
  <cols>
    <col min="3" max="3" width="15.6640625" customWidth="1"/>
    <col min="4" max="4" width="32.109375" customWidth="1"/>
    <col min="5" max="5" width="19.44140625" customWidth="1"/>
    <col min="6" max="6" width="14.5546875" customWidth="1"/>
    <col min="14" max="14" width="14.33203125" bestFit="1" customWidth="1"/>
    <col min="16" max="16" width="14.33203125" bestFit="1" customWidth="1"/>
  </cols>
  <sheetData>
    <row r="1" spans="1:6" ht="15.65" x14ac:dyDescent="0.3">
      <c r="A1" s="19"/>
      <c r="B1" s="19"/>
      <c r="C1" s="19"/>
      <c r="D1" s="19"/>
      <c r="E1" s="19"/>
      <c r="F1" s="19"/>
    </row>
    <row r="2" spans="1:6" ht="17.55" x14ac:dyDescent="0.3">
      <c r="A2" s="20" t="s">
        <v>59</v>
      </c>
      <c r="B2" s="19"/>
      <c r="C2" s="19"/>
      <c r="D2" s="19"/>
      <c r="E2" s="19"/>
      <c r="F2" s="19"/>
    </row>
    <row r="3" spans="1:6" x14ac:dyDescent="0.3">
      <c r="A3" s="21"/>
      <c r="B3" s="21"/>
      <c r="C3" s="21"/>
      <c r="D3" s="21"/>
      <c r="E3" s="21"/>
      <c r="F3" s="21"/>
    </row>
    <row r="4" spans="1:6" ht="15.65" x14ac:dyDescent="0.3">
      <c r="A4" s="19" t="s">
        <v>56</v>
      </c>
      <c r="B4" s="22"/>
      <c r="C4" s="19"/>
      <c r="D4" s="19"/>
      <c r="E4" s="44"/>
      <c r="F4" s="23"/>
    </row>
    <row r="5" spans="1:6" ht="15.65" x14ac:dyDescent="0.3">
      <c r="A5" s="19"/>
      <c r="B5" s="173" t="s">
        <v>34</v>
      </c>
      <c r="C5" s="178"/>
      <c r="D5" s="35"/>
      <c r="E5" s="37"/>
      <c r="F5" s="23"/>
    </row>
    <row r="6" spans="1:6" ht="15.65" x14ac:dyDescent="0.3">
      <c r="A6" s="19"/>
      <c r="B6" s="52" t="s">
        <v>50</v>
      </c>
      <c r="C6" s="53"/>
      <c r="D6" s="53"/>
      <c r="E6" s="37"/>
      <c r="F6" s="23"/>
    </row>
    <row r="7" spans="1:6" ht="15.65" x14ac:dyDescent="0.3">
      <c r="A7" s="19"/>
      <c r="B7" s="26" t="s">
        <v>35</v>
      </c>
      <c r="C7" s="35"/>
      <c r="D7" s="35"/>
      <c r="E7" s="38">
        <f>+E5+E6</f>
        <v>0</v>
      </c>
      <c r="F7" s="19"/>
    </row>
    <row r="8" spans="1:6" ht="15.65" x14ac:dyDescent="0.3">
      <c r="A8" s="19"/>
      <c r="B8" s="19"/>
      <c r="C8" s="22"/>
      <c r="D8" s="19"/>
      <c r="E8" s="39"/>
      <c r="F8" s="25"/>
    </row>
    <row r="9" spans="1:6" ht="15.65" x14ac:dyDescent="0.3">
      <c r="A9" s="19"/>
      <c r="B9" s="22" t="s">
        <v>49</v>
      </c>
      <c r="C9" s="19"/>
      <c r="D9" s="19"/>
      <c r="E9" s="39"/>
      <c r="F9" s="23"/>
    </row>
    <row r="10" spans="1:6" ht="15.65" x14ac:dyDescent="0.3">
      <c r="A10" s="19"/>
      <c r="B10" s="36" t="s">
        <v>96</v>
      </c>
      <c r="C10" s="35"/>
      <c r="D10" s="35"/>
      <c r="E10" s="37"/>
      <c r="F10" s="23"/>
    </row>
    <row r="11" spans="1:6" ht="15.65" x14ac:dyDescent="0.3">
      <c r="A11" s="19"/>
      <c r="B11" s="36"/>
      <c r="C11" s="35"/>
      <c r="D11" s="40"/>
      <c r="E11" s="37">
        <f>D11*E10</f>
        <v>0</v>
      </c>
      <c r="F11" s="23"/>
    </row>
    <row r="12" spans="1:6" ht="15.65" x14ac:dyDescent="0.3">
      <c r="A12" s="19"/>
      <c r="B12" s="36" t="s">
        <v>36</v>
      </c>
      <c r="C12" s="35"/>
      <c r="D12" s="41">
        <v>0.1</v>
      </c>
      <c r="E12" s="42">
        <f>E10*D12</f>
        <v>0</v>
      </c>
      <c r="F12" s="23"/>
    </row>
    <row r="13" spans="1:6" ht="15.65" x14ac:dyDescent="0.3">
      <c r="A13" s="19"/>
      <c r="B13" s="26" t="s">
        <v>37</v>
      </c>
      <c r="C13" s="35"/>
      <c r="D13" s="43"/>
      <c r="E13" s="38">
        <f>SUM(E10:E12)</f>
        <v>0</v>
      </c>
      <c r="F13" s="19"/>
    </row>
    <row r="14" spans="1:6" ht="15.65" x14ac:dyDescent="0.3">
      <c r="A14" s="19"/>
      <c r="B14" s="19"/>
      <c r="C14" s="22"/>
      <c r="D14" s="45"/>
      <c r="E14" s="39"/>
      <c r="F14" s="25"/>
    </row>
    <row r="15" spans="1:6" ht="15.65" x14ac:dyDescent="0.3">
      <c r="A15" s="19"/>
      <c r="B15" s="22" t="s">
        <v>30</v>
      </c>
      <c r="C15" s="19"/>
      <c r="D15" s="19"/>
      <c r="E15" s="39"/>
      <c r="F15" s="23"/>
    </row>
    <row r="16" spans="1:6" ht="15.65" x14ac:dyDescent="0.3">
      <c r="A16" s="19"/>
      <c r="B16" s="173" t="s">
        <v>38</v>
      </c>
      <c r="C16" s="178"/>
      <c r="D16" s="179"/>
      <c r="E16" s="37"/>
      <c r="F16" s="23"/>
    </row>
    <row r="17" spans="1:14" ht="15.65" x14ac:dyDescent="0.3">
      <c r="A17" s="19"/>
      <c r="B17" s="175" t="s">
        <v>53</v>
      </c>
      <c r="C17" s="176"/>
      <c r="D17" s="177"/>
      <c r="E17" s="37"/>
      <c r="F17" s="23"/>
    </row>
    <row r="18" spans="1:14" ht="15.65" x14ac:dyDescent="0.3">
      <c r="A18" s="19"/>
      <c r="B18" s="175" t="s">
        <v>39</v>
      </c>
      <c r="C18" s="176"/>
      <c r="D18" s="177"/>
      <c r="E18" s="37"/>
      <c r="F18" s="23"/>
    </row>
    <row r="19" spans="1:14" ht="15.65" x14ac:dyDescent="0.3">
      <c r="A19" s="19"/>
      <c r="B19" s="175" t="s">
        <v>40</v>
      </c>
      <c r="C19" s="176"/>
      <c r="D19" s="177"/>
      <c r="E19" s="37"/>
      <c r="F19" s="23"/>
    </row>
    <row r="20" spans="1:14" ht="15.65" x14ac:dyDescent="0.3">
      <c r="A20" s="19"/>
      <c r="B20" s="180" t="s">
        <v>52</v>
      </c>
      <c r="C20" s="181"/>
      <c r="D20" s="182"/>
      <c r="E20" s="37"/>
      <c r="F20" s="23"/>
    </row>
    <row r="21" spans="1:14" ht="15.65" x14ac:dyDescent="0.3">
      <c r="A21" s="19"/>
      <c r="B21" s="175" t="s">
        <v>63</v>
      </c>
      <c r="C21" s="176"/>
      <c r="D21" s="177"/>
      <c r="E21" s="37">
        <v>0</v>
      </c>
      <c r="F21" s="23"/>
    </row>
    <row r="22" spans="1:14" ht="15.65" x14ac:dyDescent="0.3">
      <c r="A22" s="19"/>
      <c r="B22" s="175" t="s">
        <v>45</v>
      </c>
      <c r="C22" s="176"/>
      <c r="D22" s="177"/>
      <c r="E22" s="37"/>
      <c r="F22" s="23"/>
    </row>
    <row r="23" spans="1:14" ht="15.65" x14ac:dyDescent="0.3">
      <c r="A23" s="19"/>
      <c r="B23" s="175" t="s">
        <v>54</v>
      </c>
      <c r="C23" s="176"/>
      <c r="D23" s="177"/>
      <c r="E23" s="37">
        <v>0</v>
      </c>
      <c r="F23" s="23"/>
    </row>
    <row r="24" spans="1:14" ht="15.65" x14ac:dyDescent="0.3">
      <c r="A24" s="19"/>
      <c r="B24" s="175"/>
      <c r="C24" s="176"/>
      <c r="D24" s="177"/>
      <c r="E24" s="37"/>
      <c r="F24" s="23"/>
    </row>
    <row r="25" spans="1:14" ht="15.65" x14ac:dyDescent="0.3">
      <c r="A25" s="19"/>
      <c r="B25" s="175"/>
      <c r="C25" s="176"/>
      <c r="D25" s="177"/>
      <c r="E25" s="37"/>
      <c r="F25" s="23"/>
    </row>
    <row r="26" spans="1:14" ht="15.65" x14ac:dyDescent="0.3">
      <c r="A26" s="19"/>
      <c r="B26" s="175" t="s">
        <v>41</v>
      </c>
      <c r="C26" s="176"/>
      <c r="D26" s="177"/>
      <c r="E26" s="37"/>
      <c r="F26" s="23"/>
    </row>
    <row r="27" spans="1:14" ht="15.65" x14ac:dyDescent="0.3">
      <c r="A27" s="19"/>
      <c r="B27" s="175" t="s">
        <v>47</v>
      </c>
      <c r="C27" s="176"/>
      <c r="D27" s="177"/>
      <c r="E27" s="37"/>
      <c r="F27" s="23"/>
    </row>
    <row r="28" spans="1:14" ht="15.65" x14ac:dyDescent="0.3">
      <c r="A28" s="19"/>
      <c r="B28" s="175" t="s">
        <v>42</v>
      </c>
      <c r="C28" s="176"/>
      <c r="D28" s="177"/>
      <c r="E28" s="37"/>
      <c r="F28" s="23"/>
    </row>
    <row r="29" spans="1:14" ht="15.65" x14ac:dyDescent="0.3">
      <c r="A29" s="19"/>
      <c r="B29" s="52" t="s">
        <v>43</v>
      </c>
      <c r="C29" s="53"/>
      <c r="D29" s="53"/>
      <c r="E29" s="37">
        <v>0</v>
      </c>
      <c r="F29" s="23"/>
    </row>
    <row r="30" spans="1:14" ht="15.65" x14ac:dyDescent="0.3">
      <c r="A30" s="19"/>
      <c r="B30" s="36" t="s">
        <v>46</v>
      </c>
      <c r="C30" s="35"/>
      <c r="D30" s="41">
        <v>0.1</v>
      </c>
      <c r="E30" s="42">
        <v>7000</v>
      </c>
      <c r="F30" s="23"/>
      <c r="N30" s="34"/>
    </row>
    <row r="31" spans="1:14" ht="15.65" x14ac:dyDescent="0.3">
      <c r="A31" s="19"/>
      <c r="B31" s="36"/>
      <c r="C31" s="35"/>
      <c r="D31" s="127"/>
      <c r="E31" s="42"/>
      <c r="F31" s="23"/>
    </row>
    <row r="32" spans="1:14" ht="15.65" x14ac:dyDescent="0.3">
      <c r="A32" s="19"/>
      <c r="B32" s="26" t="s">
        <v>44</v>
      </c>
      <c r="C32" s="35"/>
      <c r="D32" s="35"/>
      <c r="E32" s="38">
        <f>SUM(E16:E31)</f>
        <v>7000</v>
      </c>
      <c r="F32" s="19"/>
    </row>
    <row r="33" spans="1:6" ht="15.65" x14ac:dyDescent="0.3">
      <c r="A33" s="19"/>
      <c r="B33" s="19"/>
      <c r="C33" s="19"/>
      <c r="D33" s="19"/>
      <c r="E33" s="39"/>
      <c r="F33" s="23"/>
    </row>
    <row r="34" spans="1:6" ht="15.65" x14ac:dyDescent="0.3">
      <c r="A34" s="19"/>
      <c r="B34" s="26" t="s">
        <v>55</v>
      </c>
      <c r="C34" s="35"/>
      <c r="D34" s="35"/>
      <c r="E34" s="27">
        <f>E32+E7</f>
        <v>7000</v>
      </c>
      <c r="F34" s="19"/>
    </row>
    <row r="35" spans="1:6" ht="15.65" x14ac:dyDescent="0.3">
      <c r="A35" s="19"/>
      <c r="B35" s="49"/>
      <c r="C35" s="50"/>
      <c r="D35" s="50"/>
      <c r="E35" s="51"/>
      <c r="F35" s="19"/>
    </row>
    <row r="36" spans="1:6" ht="15.65" x14ac:dyDescent="0.3">
      <c r="A36" s="19" t="s">
        <v>57</v>
      </c>
      <c r="B36" s="19"/>
      <c r="C36" s="19"/>
      <c r="D36" s="19"/>
      <c r="E36" s="19"/>
      <c r="F36" s="19"/>
    </row>
    <row r="37" spans="1:6" ht="17.55" x14ac:dyDescent="0.3">
      <c r="A37" s="20"/>
      <c r="B37" s="173" t="s">
        <v>95</v>
      </c>
      <c r="C37" s="178"/>
      <c r="D37" s="35"/>
      <c r="E37" s="37">
        <v>790000</v>
      </c>
      <c r="F37" s="19"/>
    </row>
    <row r="38" spans="1:6" ht="17.55" x14ac:dyDescent="0.3">
      <c r="A38" s="20"/>
      <c r="B38" s="173"/>
      <c r="C38" s="174"/>
      <c r="D38" s="35"/>
      <c r="E38" s="37">
        <v>50000</v>
      </c>
      <c r="F38" s="19"/>
    </row>
    <row r="39" spans="1:6" ht="15.65" x14ac:dyDescent="0.3">
      <c r="A39" s="21"/>
      <c r="B39" s="76"/>
      <c r="C39" s="77"/>
      <c r="D39" s="77"/>
      <c r="E39" s="37"/>
      <c r="F39" s="21"/>
    </row>
    <row r="40" spans="1:6" ht="15.65" x14ac:dyDescent="0.3">
      <c r="A40" s="19"/>
      <c r="B40" s="26" t="s">
        <v>58</v>
      </c>
      <c r="C40" s="35"/>
      <c r="D40" s="35"/>
      <c r="E40" s="38">
        <f>E37+E38+E39</f>
        <v>840000</v>
      </c>
      <c r="F40" s="19"/>
    </row>
    <row r="41" spans="1:6" ht="15.65" x14ac:dyDescent="0.3">
      <c r="A41" s="19"/>
      <c r="B41" s="24"/>
      <c r="C41" s="21"/>
      <c r="D41" s="19"/>
      <c r="E41" s="28"/>
      <c r="F41" s="19"/>
    </row>
    <row r="42" spans="1:6" ht="15.65" x14ac:dyDescent="0.3">
      <c r="A42" s="19"/>
      <c r="B42" s="29"/>
      <c r="C42" s="19"/>
      <c r="D42" s="19"/>
      <c r="E42" s="30"/>
      <c r="F42" s="19"/>
    </row>
    <row r="43" spans="1:6" ht="15.65" x14ac:dyDescent="0.3">
      <c r="A43" s="19"/>
      <c r="B43" s="19"/>
      <c r="C43" s="19"/>
      <c r="D43" s="19"/>
      <c r="E43" s="31"/>
      <c r="F43" s="19"/>
    </row>
    <row r="44" spans="1:6" ht="17.55" x14ac:dyDescent="0.3">
      <c r="A44" s="19"/>
      <c r="B44" s="32"/>
      <c r="C44" s="19"/>
      <c r="D44" s="19"/>
      <c r="E44" s="19"/>
    </row>
    <row r="45" spans="1:6" ht="17.55" x14ac:dyDescent="0.3">
      <c r="A45" s="19"/>
      <c r="B45" s="32"/>
      <c r="C45" s="19"/>
      <c r="D45" s="19"/>
      <c r="E45" s="33"/>
      <c r="F45" s="19"/>
    </row>
  </sheetData>
  <mergeCells count="16">
    <mergeCell ref="B38:C38"/>
    <mergeCell ref="B26:D26"/>
    <mergeCell ref="B37:C37"/>
    <mergeCell ref="B22:D22"/>
    <mergeCell ref="B5:C5"/>
    <mergeCell ref="B16:D16"/>
    <mergeCell ref="B17:D17"/>
    <mergeCell ref="B18:D18"/>
    <mergeCell ref="B19:D19"/>
    <mergeCell ref="B20:D20"/>
    <mergeCell ref="B21:D21"/>
    <mergeCell ref="B27:D27"/>
    <mergeCell ref="B28:D28"/>
    <mergeCell ref="B23:D23"/>
    <mergeCell ref="B24:D24"/>
    <mergeCell ref="B25:D25"/>
  </mergeCells>
  <pageMargins left="0.7" right="0.7" top="0.75" bottom="0.75" header="0.3" footer="0.3"/>
  <pageSetup orientation="portrait" r:id="rId1"/>
  <headerFooter>
    <oddHeader>&amp;COrenda Veterans Project, Inc.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B6D2-3CF0-4B7E-A5C3-3794A79CA6F7}">
  <dimension ref="A1:B9"/>
  <sheetViews>
    <sheetView workbookViewId="0">
      <selection activeCell="B7" sqref="B7"/>
    </sheetView>
  </sheetViews>
  <sheetFormatPr defaultRowHeight="15.05" x14ac:dyDescent="0.3"/>
  <cols>
    <col min="1" max="1" width="23.6640625" bestFit="1" customWidth="1"/>
    <col min="2" max="2" width="15" bestFit="1" customWidth="1"/>
  </cols>
  <sheetData>
    <row r="1" spans="1:2" x14ac:dyDescent="0.3">
      <c r="A1" s="92" t="s">
        <v>70</v>
      </c>
      <c r="B1" s="92" t="s">
        <v>71</v>
      </c>
    </row>
    <row r="2" spans="1:2" x14ac:dyDescent="0.3">
      <c r="A2" t="s">
        <v>72</v>
      </c>
      <c r="B2" s="93"/>
    </row>
    <row r="3" spans="1:2" x14ac:dyDescent="0.3">
      <c r="A3" t="s">
        <v>45</v>
      </c>
      <c r="B3" s="93"/>
    </row>
    <row r="4" spans="1:2" x14ac:dyDescent="0.3">
      <c r="A4" t="s">
        <v>74</v>
      </c>
      <c r="B4" s="93"/>
    </row>
    <row r="5" spans="1:2" x14ac:dyDescent="0.3">
      <c r="A5" t="s">
        <v>73</v>
      </c>
      <c r="B5" s="93"/>
    </row>
    <row r="6" spans="1:2" x14ac:dyDescent="0.3">
      <c r="A6" t="s">
        <v>68</v>
      </c>
      <c r="B6" s="93"/>
    </row>
    <row r="7" spans="1:2" x14ac:dyDescent="0.3">
      <c r="A7" t="s">
        <v>43</v>
      </c>
      <c r="B7" s="85"/>
    </row>
    <row r="9" spans="1:2" x14ac:dyDescent="0.3">
      <c r="A9" t="s">
        <v>75</v>
      </c>
      <c r="B9" s="93">
        <f>SUM(B2:B8)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15 Yr Operating Budget</vt:lpstr>
      <vt:lpstr>Acquisition Sources and Uses</vt:lpstr>
      <vt:lpstr>Operating Expenses</vt:lpstr>
    </vt:vector>
  </TitlesOfParts>
  <Company>City of Victorville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Employee</dc:creator>
  <cp:lastModifiedBy>Graham, Kelly</cp:lastModifiedBy>
  <cp:lastPrinted>2023-08-29T22:35:17Z</cp:lastPrinted>
  <dcterms:created xsi:type="dcterms:W3CDTF">2021-06-28T18:23:28Z</dcterms:created>
  <dcterms:modified xsi:type="dcterms:W3CDTF">2025-04-01T00:39:22Z</dcterms:modified>
</cp:coreProperties>
</file>